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P:\2320_SML - Zastávka NEMOCNICE\03 DPS\F Soupis prací\"/>
    </mc:Choice>
  </mc:AlternateContent>
  <xr:revisionPtr revIDLastSave="0" documentId="13_ncr:1_{E01638B5-F907-4A74-AE5B-4FC94FC339B7}" xr6:coauthVersionLast="47" xr6:coauthVersionMax="47" xr10:uidLastSave="{00000000-0000-0000-0000-000000000000}"/>
  <bookViews>
    <workbookView xWindow="-38520" yWindow="-120" windowWidth="38640" windowHeight="21240" xr2:uid="{00000000-000D-0000-FFFF-FFFF00000000}"/>
  </bookViews>
  <sheets>
    <sheet name="Rekapitulace stavby" sheetId="1" r:id="rId1"/>
    <sheet name="01.1 - Komunikace" sheetId="2" r:id="rId2"/>
    <sheet name="01.2 - Opěrná zídka" sheetId="3" r:id="rId3"/>
    <sheet name="01.3 - Ochrana inženýrský..." sheetId="4" r:id="rId4"/>
    <sheet name="01.4 - Základy pro vybavení" sheetId="5" r:id="rId5"/>
    <sheet name="02 - Veřejné osvětlení, s..." sheetId="6" r:id="rId6"/>
    <sheet name="03 - Vybavení zastávky, m..." sheetId="7" r:id="rId7"/>
    <sheet name="VORN - Vedlejší a ostatní..." sheetId="8" r:id="rId8"/>
    <sheet name="Seznam figur" sheetId="9" r:id="rId9"/>
    <sheet name="Pokyny pro vyplnění" sheetId="10" r:id="rId10"/>
  </sheets>
  <definedNames>
    <definedName name="_xlnm._FilterDatabase" localSheetId="1" hidden="1">'01.1 - Komunikace'!$C$93:$K$524</definedName>
    <definedName name="_xlnm._FilterDatabase" localSheetId="2" hidden="1">'01.2 - Opěrná zídka'!$C$92:$K$243</definedName>
    <definedName name="_xlnm._FilterDatabase" localSheetId="3" hidden="1">'01.3 - Ochrana inženýrský...'!$C$86:$K$207</definedName>
    <definedName name="_xlnm._FilterDatabase" localSheetId="4" hidden="1">'01.4 - Základy pro vybavení'!$C$88:$K$157</definedName>
    <definedName name="_xlnm._FilterDatabase" localSheetId="5" hidden="1">'02 - Veřejné osvětlení, s...'!$C$85:$K$126</definedName>
    <definedName name="_xlnm._FilterDatabase" localSheetId="6" hidden="1">'03 - Vybavení zastávky, m...'!$C$78:$K$82</definedName>
    <definedName name="_xlnm._FilterDatabase" localSheetId="7" hidden="1">'VORN - Vedlejší a ostatní...'!$C$85:$K$141</definedName>
    <definedName name="_xlnm.Print_Titles" localSheetId="1">'01.1 - Komunikace'!$93:$93</definedName>
    <definedName name="_xlnm.Print_Titles" localSheetId="2">'01.2 - Opěrná zídka'!$92:$92</definedName>
    <definedName name="_xlnm.Print_Titles" localSheetId="3">'01.3 - Ochrana inženýrský...'!$86:$86</definedName>
    <definedName name="_xlnm.Print_Titles" localSheetId="4">'01.4 - Základy pro vybavení'!$88:$88</definedName>
    <definedName name="_xlnm.Print_Titles" localSheetId="5">'02 - Veřejné osvětlení, s...'!$85:$85</definedName>
    <definedName name="_xlnm.Print_Titles" localSheetId="6">'03 - Vybavení zastávky, m...'!$78:$78</definedName>
    <definedName name="_xlnm.Print_Titles" localSheetId="0">'Rekapitulace stavby'!$52:$52</definedName>
    <definedName name="_xlnm.Print_Titles" localSheetId="8">'Seznam figur'!$9:$9</definedName>
    <definedName name="_xlnm.Print_Titles" localSheetId="7">'VORN - Vedlejší a ostatní...'!$85:$85</definedName>
    <definedName name="_xlnm.Print_Area" localSheetId="1">'01.1 - Komunikace'!$C$4:$J$41,'01.1 - Komunikace'!$C$47:$J$73,'01.1 - Komunikace'!$C$79:$K$524</definedName>
    <definedName name="_xlnm.Print_Area" localSheetId="2">'01.2 - Opěrná zídka'!$C$4:$J$41,'01.2 - Opěrná zídka'!$C$47:$J$72,'01.2 - Opěrná zídka'!$C$78:$K$243</definedName>
    <definedName name="_xlnm.Print_Area" localSheetId="3">'01.3 - Ochrana inženýrský...'!$C$4:$J$41,'01.3 - Ochrana inženýrský...'!$C$47:$J$66,'01.3 - Ochrana inženýrský...'!$C$72:$K$207</definedName>
    <definedName name="_xlnm.Print_Area" localSheetId="4">'01.4 - Základy pro vybavení'!$C$4:$J$41,'01.4 - Základy pro vybavení'!$C$47:$J$68,'01.4 - Základy pro vybavení'!$C$74:$K$157</definedName>
    <definedName name="_xlnm.Print_Area" localSheetId="5">'02 - Veřejné osvětlení, s...'!$C$4:$J$39,'02 - Veřejné osvětlení, s...'!$C$45:$J$67,'02 - Veřejné osvětlení, s...'!$C$73:$K$126</definedName>
    <definedName name="_xlnm.Print_Area" localSheetId="6">'03 - Vybavení zastávky, m...'!$C$4:$J$39,'03 - Vybavení zastávky, m...'!$C$45:$J$60,'03 - Vybavení zastávky, m...'!$C$66:$K$82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stavby'!$C$42:$AQ$63</definedName>
    <definedName name="_xlnm.Print_Area" localSheetId="8">'Seznam figur'!$C$4:$G$23</definedName>
    <definedName name="_xlnm.Print_Area" localSheetId="7">'VORN - Vedlejší a ostatní...'!$C$4:$J$39,'VORN - Vedlejší a ostatní...'!$C$45:$J$67,'VORN - Vedlejší a ostatní...'!$C$73:$K$141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9" l="1"/>
  <c r="J37" i="8"/>
  <c r="J36" i="8"/>
  <c r="AY62" i="1"/>
  <c r="J35" i="8"/>
  <c r="AX62" i="1" s="1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0" i="8"/>
  <c r="BH110" i="8"/>
  <c r="BG110" i="8"/>
  <c r="BF110" i="8"/>
  <c r="T110" i="8"/>
  <c r="R110" i="8"/>
  <c r="P110" i="8"/>
  <c r="BI108" i="8"/>
  <c r="BH108" i="8"/>
  <c r="BG108" i="8"/>
  <c r="BF108" i="8"/>
  <c r="T108" i="8"/>
  <c r="R108" i="8"/>
  <c r="P108" i="8"/>
  <c r="BI106" i="8"/>
  <c r="BH106" i="8"/>
  <c r="BG106" i="8"/>
  <c r="BF106" i="8"/>
  <c r="T106" i="8"/>
  <c r="R106" i="8"/>
  <c r="P106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8" i="8"/>
  <c r="BH98" i="8"/>
  <c r="BG98" i="8"/>
  <c r="BF98" i="8"/>
  <c r="T98" i="8"/>
  <c r="R98" i="8"/>
  <c r="P98" i="8"/>
  <c r="BI96" i="8"/>
  <c r="BH96" i="8"/>
  <c r="BG96" i="8"/>
  <c r="BF96" i="8"/>
  <c r="T96" i="8"/>
  <c r="R96" i="8"/>
  <c r="P96" i="8"/>
  <c r="BI94" i="8"/>
  <c r="BH94" i="8"/>
  <c r="BG94" i="8"/>
  <c r="BF94" i="8"/>
  <c r="T94" i="8"/>
  <c r="R94" i="8"/>
  <c r="P94" i="8"/>
  <c r="BI92" i="8"/>
  <c r="BH92" i="8"/>
  <c r="BG92" i="8"/>
  <c r="BF92" i="8"/>
  <c r="T92" i="8"/>
  <c r="R92" i="8"/>
  <c r="P92" i="8"/>
  <c r="BI90" i="8"/>
  <c r="BH90" i="8"/>
  <c r="BG90" i="8"/>
  <c r="BF90" i="8"/>
  <c r="T90" i="8"/>
  <c r="R90" i="8"/>
  <c r="P90" i="8"/>
  <c r="BI88" i="8"/>
  <c r="BH88" i="8"/>
  <c r="BG88" i="8"/>
  <c r="BF88" i="8"/>
  <c r="T88" i="8"/>
  <c r="R88" i="8"/>
  <c r="P88" i="8"/>
  <c r="J83" i="8"/>
  <c r="J82" i="8"/>
  <c r="F82" i="8"/>
  <c r="F80" i="8"/>
  <c r="E78" i="8"/>
  <c r="J55" i="8"/>
  <c r="J54" i="8"/>
  <c r="F54" i="8"/>
  <c r="F52" i="8"/>
  <c r="E50" i="8"/>
  <c r="J18" i="8"/>
  <c r="E18" i="8"/>
  <c r="F83" i="8"/>
  <c r="J17" i="8"/>
  <c r="J12" i="8"/>
  <c r="J52" i="8"/>
  <c r="E7" i="8"/>
  <c r="E48" i="8" s="1"/>
  <c r="J37" i="7"/>
  <c r="J36" i="7"/>
  <c r="AY61" i="1"/>
  <c r="J35" i="7"/>
  <c r="AX61" i="1"/>
  <c r="BI82" i="7"/>
  <c r="BH82" i="7"/>
  <c r="BG82" i="7"/>
  <c r="BF82" i="7"/>
  <c r="T82" i="7"/>
  <c r="R82" i="7"/>
  <c r="P82" i="7"/>
  <c r="BI81" i="7"/>
  <c r="BH81" i="7"/>
  <c r="BG81" i="7"/>
  <c r="BF81" i="7"/>
  <c r="T81" i="7"/>
  <c r="R81" i="7"/>
  <c r="P81" i="7"/>
  <c r="BI80" i="7"/>
  <c r="BH80" i="7"/>
  <c r="BG80" i="7"/>
  <c r="BF80" i="7"/>
  <c r="T80" i="7"/>
  <c r="R80" i="7"/>
  <c r="P80" i="7"/>
  <c r="J76" i="7"/>
  <c r="J75" i="7"/>
  <c r="F75" i="7"/>
  <c r="F73" i="7"/>
  <c r="E71" i="7"/>
  <c r="J55" i="7"/>
  <c r="J54" i="7"/>
  <c r="F54" i="7"/>
  <c r="F52" i="7"/>
  <c r="E50" i="7"/>
  <c r="J18" i="7"/>
  <c r="E18" i="7"/>
  <c r="F76" i="7"/>
  <c r="J17" i="7"/>
  <c r="J12" i="7"/>
  <c r="J73" i="7"/>
  <c r="E7" i="7"/>
  <c r="E69" i="7" s="1"/>
  <c r="J37" i="6"/>
  <c r="J36" i="6"/>
  <c r="AY60" i="1"/>
  <c r="J35" i="6"/>
  <c r="AX60" i="1" s="1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8" i="6"/>
  <c r="BH108" i="6"/>
  <c r="BG108" i="6"/>
  <c r="BF108" i="6"/>
  <c r="T108" i="6"/>
  <c r="R108" i="6"/>
  <c r="P108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J83" i="6"/>
  <c r="J82" i="6"/>
  <c r="F82" i="6"/>
  <c r="F80" i="6"/>
  <c r="E78" i="6"/>
  <c r="J55" i="6"/>
  <c r="J54" i="6"/>
  <c r="F54" i="6"/>
  <c r="F52" i="6"/>
  <c r="E50" i="6"/>
  <c r="J18" i="6"/>
  <c r="E18" i="6"/>
  <c r="F83" i="6"/>
  <c r="J17" i="6"/>
  <c r="J12" i="6"/>
  <c r="J52" i="6"/>
  <c r="E7" i="6"/>
  <c r="E76" i="6" s="1"/>
  <c r="J39" i="5"/>
  <c r="J38" i="5"/>
  <c r="AY59" i="1"/>
  <c r="J37" i="5"/>
  <c r="AX59" i="1"/>
  <c r="BI156" i="5"/>
  <c r="BH156" i="5"/>
  <c r="BG156" i="5"/>
  <c r="BF156" i="5"/>
  <c r="T156" i="5"/>
  <c r="T155" i="5"/>
  <c r="R156" i="5"/>
  <c r="R155" i="5"/>
  <c r="P156" i="5"/>
  <c r="P155" i="5"/>
  <c r="BI147" i="5"/>
  <c r="BH147" i="5"/>
  <c r="BG147" i="5"/>
  <c r="BF147" i="5"/>
  <c r="T147" i="5"/>
  <c r="T146" i="5"/>
  <c r="R147" i="5"/>
  <c r="R146" i="5"/>
  <c r="P147" i="5"/>
  <c r="P146" i="5"/>
  <c r="BI142" i="5"/>
  <c r="BH142" i="5"/>
  <c r="BG142" i="5"/>
  <c r="BF142" i="5"/>
  <c r="T142" i="5"/>
  <c r="R142" i="5"/>
  <c r="P142" i="5"/>
  <c r="BI133" i="5"/>
  <c r="BH133" i="5"/>
  <c r="BG133" i="5"/>
  <c r="BF133" i="5"/>
  <c r="T133" i="5"/>
  <c r="R133" i="5"/>
  <c r="P133" i="5"/>
  <c r="BI125" i="5"/>
  <c r="BH125" i="5"/>
  <c r="BG125" i="5"/>
  <c r="BF125" i="5"/>
  <c r="T125" i="5"/>
  <c r="R125" i="5"/>
  <c r="P125" i="5"/>
  <c r="BI116" i="5"/>
  <c r="BH116" i="5"/>
  <c r="BG116" i="5"/>
  <c r="BF116" i="5"/>
  <c r="T116" i="5"/>
  <c r="R116" i="5"/>
  <c r="P116" i="5"/>
  <c r="BI108" i="5"/>
  <c r="BH108" i="5"/>
  <c r="BG108" i="5"/>
  <c r="BF108" i="5"/>
  <c r="T108" i="5"/>
  <c r="R108" i="5"/>
  <c r="P108" i="5"/>
  <c r="BI100" i="5"/>
  <c r="BH100" i="5"/>
  <c r="BG100" i="5"/>
  <c r="BF100" i="5"/>
  <c r="T100" i="5"/>
  <c r="R100" i="5"/>
  <c r="P100" i="5"/>
  <c r="BI92" i="5"/>
  <c r="BH92" i="5"/>
  <c r="BG92" i="5"/>
  <c r="BF92" i="5"/>
  <c r="T92" i="5"/>
  <c r="R92" i="5"/>
  <c r="P92" i="5"/>
  <c r="J86" i="5"/>
  <c r="J85" i="5"/>
  <c r="F85" i="5"/>
  <c r="F83" i="5"/>
  <c r="E81" i="5"/>
  <c r="J59" i="5"/>
  <c r="J58" i="5"/>
  <c r="F58" i="5"/>
  <c r="F56" i="5"/>
  <c r="E54" i="5"/>
  <c r="J20" i="5"/>
  <c r="E20" i="5"/>
  <c r="F86" i="5"/>
  <c r="J19" i="5"/>
  <c r="J14" i="5"/>
  <c r="J56" i="5"/>
  <c r="E7" i="5"/>
  <c r="E50" i="5" s="1"/>
  <c r="J39" i="4"/>
  <c r="J38" i="4"/>
  <c r="AY58" i="1"/>
  <c r="J37" i="4"/>
  <c r="AX58" i="1"/>
  <c r="BI206" i="4"/>
  <c r="BH206" i="4"/>
  <c r="BG206" i="4"/>
  <c r="BF206" i="4"/>
  <c r="T206" i="4"/>
  <c r="R206" i="4"/>
  <c r="P206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4" i="4"/>
  <c r="BH134" i="4"/>
  <c r="BG134" i="4"/>
  <c r="BF134" i="4"/>
  <c r="T134" i="4"/>
  <c r="R134" i="4"/>
  <c r="P134" i="4"/>
  <c r="BI110" i="4"/>
  <c r="BH110" i="4"/>
  <c r="BG110" i="4"/>
  <c r="BF110" i="4"/>
  <c r="T110" i="4"/>
  <c r="R110" i="4"/>
  <c r="P110" i="4"/>
  <c r="BI90" i="4"/>
  <c r="BH90" i="4"/>
  <c r="BG90" i="4"/>
  <c r="BF90" i="4"/>
  <c r="T90" i="4"/>
  <c r="R90" i="4"/>
  <c r="P90" i="4"/>
  <c r="J84" i="4"/>
  <c r="J83" i="4"/>
  <c r="F83" i="4"/>
  <c r="F81" i="4"/>
  <c r="E79" i="4"/>
  <c r="J59" i="4"/>
  <c r="J58" i="4"/>
  <c r="F58" i="4"/>
  <c r="F56" i="4"/>
  <c r="E54" i="4"/>
  <c r="J20" i="4"/>
  <c r="E20" i="4"/>
  <c r="F59" i="4" s="1"/>
  <c r="J19" i="4"/>
  <c r="J14" i="4"/>
  <c r="J81" i="4" s="1"/>
  <c r="E7" i="4"/>
  <c r="E50" i="4"/>
  <c r="J39" i="3"/>
  <c r="J38" i="3"/>
  <c r="AY57" i="1"/>
  <c r="J37" i="3"/>
  <c r="AX57" i="1"/>
  <c r="BI242" i="3"/>
  <c r="BH242" i="3"/>
  <c r="BG242" i="3"/>
  <c r="BF242" i="3"/>
  <c r="T242" i="3"/>
  <c r="T241" i="3"/>
  <c r="R242" i="3"/>
  <c r="R241" i="3"/>
  <c r="P242" i="3"/>
  <c r="P241" i="3"/>
  <c r="BI237" i="3"/>
  <c r="BH237" i="3"/>
  <c r="BG237" i="3"/>
  <c r="BF237" i="3"/>
  <c r="T237" i="3"/>
  <c r="R237" i="3"/>
  <c r="P237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5" i="3"/>
  <c r="BH215" i="3"/>
  <c r="BG215" i="3"/>
  <c r="BF215" i="3"/>
  <c r="T215" i="3"/>
  <c r="R215" i="3"/>
  <c r="P215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2" i="3"/>
  <c r="BH162" i="3"/>
  <c r="BG162" i="3"/>
  <c r="BF162" i="3"/>
  <c r="T162" i="3"/>
  <c r="R162" i="3"/>
  <c r="P162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J90" i="3"/>
  <c r="J89" i="3"/>
  <c r="F89" i="3"/>
  <c r="F87" i="3"/>
  <c r="E85" i="3"/>
  <c r="J59" i="3"/>
  <c r="J58" i="3"/>
  <c r="F58" i="3"/>
  <c r="F56" i="3"/>
  <c r="E54" i="3"/>
  <c r="J20" i="3"/>
  <c r="E20" i="3"/>
  <c r="F90" i="3" s="1"/>
  <c r="J19" i="3"/>
  <c r="J14" i="3"/>
  <c r="J87" i="3"/>
  <c r="E7" i="3"/>
  <c r="E50" i="3" s="1"/>
  <c r="J39" i="2"/>
  <c r="J38" i="2"/>
  <c r="AY56" i="1" s="1"/>
  <c r="J37" i="2"/>
  <c r="AX56" i="1"/>
  <c r="BI523" i="2"/>
  <c r="BH523" i="2"/>
  <c r="BG523" i="2"/>
  <c r="BF523" i="2"/>
  <c r="T523" i="2"/>
  <c r="T522" i="2" s="1"/>
  <c r="R523" i="2"/>
  <c r="R522" i="2"/>
  <c r="P523" i="2"/>
  <c r="P522" i="2" s="1"/>
  <c r="BI518" i="2"/>
  <c r="BH518" i="2"/>
  <c r="BG518" i="2"/>
  <c r="BF518" i="2"/>
  <c r="T518" i="2"/>
  <c r="R518" i="2"/>
  <c r="P518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1" i="2"/>
  <c r="BH501" i="2"/>
  <c r="BG501" i="2"/>
  <c r="BF501" i="2"/>
  <c r="T501" i="2"/>
  <c r="R501" i="2"/>
  <c r="P501" i="2"/>
  <c r="BI493" i="2"/>
  <c r="BH493" i="2"/>
  <c r="BG493" i="2"/>
  <c r="BF493" i="2"/>
  <c r="T493" i="2"/>
  <c r="R493" i="2"/>
  <c r="P493" i="2"/>
  <c r="BI485" i="2"/>
  <c r="BH485" i="2"/>
  <c r="BG485" i="2"/>
  <c r="BF485" i="2"/>
  <c r="T485" i="2"/>
  <c r="R485" i="2"/>
  <c r="P485" i="2"/>
  <c r="BI478" i="2"/>
  <c r="BH478" i="2"/>
  <c r="BG478" i="2"/>
  <c r="BF478" i="2"/>
  <c r="T478" i="2"/>
  <c r="R478" i="2"/>
  <c r="P478" i="2"/>
  <c r="BI470" i="2"/>
  <c r="BH470" i="2"/>
  <c r="BG470" i="2"/>
  <c r="BF470" i="2"/>
  <c r="T470" i="2"/>
  <c r="R470" i="2"/>
  <c r="P470" i="2"/>
  <c r="BI463" i="2"/>
  <c r="BH463" i="2"/>
  <c r="BG463" i="2"/>
  <c r="BF463" i="2"/>
  <c r="T463" i="2"/>
  <c r="R463" i="2"/>
  <c r="P463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6" i="2"/>
  <c r="BH156" i="2"/>
  <c r="BG156" i="2"/>
  <c r="BF156" i="2"/>
  <c r="T156" i="2"/>
  <c r="R156" i="2"/>
  <c r="P156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26" i="2"/>
  <c r="BH126" i="2"/>
  <c r="BG126" i="2"/>
  <c r="BF126" i="2"/>
  <c r="T126" i="2"/>
  <c r="R126" i="2"/>
  <c r="P126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J91" i="2"/>
  <c r="J90" i="2"/>
  <c r="F90" i="2"/>
  <c r="F88" i="2"/>
  <c r="E86" i="2"/>
  <c r="J59" i="2"/>
  <c r="J58" i="2"/>
  <c r="F58" i="2"/>
  <c r="F56" i="2"/>
  <c r="E54" i="2"/>
  <c r="J20" i="2"/>
  <c r="E20" i="2"/>
  <c r="F91" i="2" s="1"/>
  <c r="J19" i="2"/>
  <c r="J14" i="2"/>
  <c r="J88" i="2"/>
  <c r="E7" i="2"/>
  <c r="E82" i="2" s="1"/>
  <c r="L50" i="1"/>
  <c r="AM50" i="1"/>
  <c r="AM49" i="1"/>
  <c r="L49" i="1"/>
  <c r="AM47" i="1"/>
  <c r="L47" i="1"/>
  <c r="L45" i="1"/>
  <c r="L44" i="1"/>
  <c r="J415" i="2"/>
  <c r="J376" i="2"/>
  <c r="BK308" i="2"/>
  <c r="BK463" i="2"/>
  <c r="BK341" i="2"/>
  <c r="BK318" i="2"/>
  <c r="J292" i="2"/>
  <c r="BK184" i="3"/>
  <c r="J128" i="3"/>
  <c r="J176" i="3"/>
  <c r="BK128" i="3"/>
  <c r="BK180" i="4"/>
  <c r="J90" i="4"/>
  <c r="BK133" i="5"/>
  <c r="BK106" i="6"/>
  <c r="BK350" i="2"/>
  <c r="J239" i="2"/>
  <c r="BK148" i="2"/>
  <c r="BK404" i="2"/>
  <c r="BK376" i="2"/>
  <c r="J318" i="2"/>
  <c r="J213" i="2"/>
  <c r="J101" i="2"/>
  <c r="J447" i="2"/>
  <c r="J381" i="2"/>
  <c r="J357" i="2"/>
  <c r="BK101" i="2"/>
  <c r="BK421" i="2"/>
  <c r="J297" i="2"/>
  <c r="BK203" i="2"/>
  <c r="BK228" i="3"/>
  <c r="J223" i="3"/>
  <c r="BK104" i="3"/>
  <c r="J127" i="3"/>
  <c r="J138" i="3"/>
  <c r="J134" i="4"/>
  <c r="J142" i="4"/>
  <c r="J158" i="4"/>
  <c r="BK90" i="6"/>
  <c r="J110" i="6"/>
  <c r="BK108" i="6"/>
  <c r="BK101" i="6"/>
  <c r="BK96" i="6"/>
  <c r="J81" i="7"/>
  <c r="BK108" i="8"/>
  <c r="J125" i="8"/>
  <c r="BK137" i="8"/>
  <c r="J509" i="2"/>
  <c r="J339" i="2"/>
  <c r="J126" i="2"/>
  <c r="BK401" i="2"/>
  <c r="J367" i="2"/>
  <c r="BK286" i="2"/>
  <c r="J203" i="2"/>
  <c r="BK110" i="2"/>
  <c r="BK97" i="2"/>
  <c r="BK398" i="2"/>
  <c r="BK270" i="2"/>
  <c r="BK451" i="2"/>
  <c r="J359" i="2"/>
  <c r="J258" i="2"/>
  <c r="BK115" i="2"/>
  <c r="BK124" i="3"/>
  <c r="J120" i="3"/>
  <c r="BK112" i="3"/>
  <c r="J110" i="4"/>
  <c r="J146" i="4"/>
  <c r="J201" i="4"/>
  <c r="J92" i="5"/>
  <c r="J88" i="6"/>
  <c r="J123" i="6"/>
  <c r="J100" i="6"/>
  <c r="BK122" i="6"/>
  <c r="J101" i="6"/>
  <c r="BK82" i="7"/>
  <c r="BK135" i="8"/>
  <c r="BK101" i="8"/>
  <c r="BK514" i="2"/>
  <c r="J343" i="2"/>
  <c r="BK247" i="2"/>
  <c r="BK196" i="2"/>
  <c r="J402" i="2"/>
  <c r="J369" i="2"/>
  <c r="J346" i="2"/>
  <c r="J242" i="2"/>
  <c r="BK163" i="2"/>
  <c r="J523" i="2"/>
  <c r="J463" i="2"/>
  <c r="J385" i="2"/>
  <c r="J319" i="2"/>
  <c r="J493" i="2"/>
  <c r="J286" i="2"/>
  <c r="J105" i="2"/>
  <c r="J124" i="3"/>
  <c r="BK149" i="3"/>
  <c r="BK116" i="3"/>
  <c r="J196" i="3"/>
  <c r="J106" i="3"/>
  <c r="BK149" i="4"/>
  <c r="J174" i="4"/>
  <c r="BK147" i="5"/>
  <c r="BK120" i="6"/>
  <c r="J89" i="6"/>
  <c r="J121" i="6"/>
  <c r="BK98" i="6"/>
  <c r="BK92" i="6"/>
  <c r="J110" i="8"/>
  <c r="J141" i="8"/>
  <c r="J135" i="8"/>
  <c r="BK125" i="8"/>
  <c r="BK104" i="8"/>
  <c r="J132" i="8"/>
  <c r="J98" i="8"/>
  <c r="BK431" i="2"/>
  <c r="J391" i="2"/>
  <c r="J356" i="2"/>
  <c r="J186" i="2"/>
  <c r="J418" i="2"/>
  <c r="J173" i="2"/>
  <c r="BK215" i="3"/>
  <c r="J237" i="3"/>
  <c r="J108" i="3"/>
  <c r="J129" i="3"/>
  <c r="J162" i="3"/>
  <c r="BK201" i="4"/>
  <c r="BK116" i="5"/>
  <c r="J122" i="6"/>
  <c r="J518" i="2"/>
  <c r="J320" i="2"/>
  <c r="J208" i="2"/>
  <c r="J501" i="2"/>
  <c r="BK391" i="2"/>
  <c r="J341" i="2"/>
  <c r="J237" i="2"/>
  <c r="J120" i="2"/>
  <c r="BK455" i="2"/>
  <c r="BK402" i="2"/>
  <c r="J365" i="2"/>
  <c r="J144" i="2"/>
  <c r="BK438" i="2"/>
  <c r="BK328" i="2"/>
  <c r="J232" i="2"/>
  <c r="BK108" i="3"/>
  <c r="BK127" i="3"/>
  <c r="J142" i="3"/>
  <c r="J116" i="3"/>
  <c r="BK179" i="4"/>
  <c r="J179" i="4"/>
  <c r="J100" i="5"/>
  <c r="BK100" i="5"/>
  <c r="BK117" i="6"/>
  <c r="J108" i="6"/>
  <c r="BK103" i="6"/>
  <c r="J103" i="6"/>
  <c r="J91" i="6"/>
  <c r="BK115" i="8"/>
  <c r="BK118" i="8"/>
  <c r="J127" i="8"/>
  <c r="J372" i="2"/>
  <c r="J276" i="2"/>
  <c r="J198" i="2"/>
  <c r="BK523" i="2"/>
  <c r="BK396" i="2"/>
  <c r="BK357" i="2"/>
  <c r="J254" i="2"/>
  <c r="BK167" i="2"/>
  <c r="J451" i="2"/>
  <c r="J431" i="2"/>
  <c r="BK389" i="2"/>
  <c r="BK364" i="2"/>
  <c r="J478" i="2"/>
  <c r="BK373" i="2"/>
  <c r="BK190" i="2"/>
  <c r="J188" i="3"/>
  <c r="J215" i="3"/>
  <c r="J199" i="3"/>
  <c r="BK129" i="3"/>
  <c r="J166" i="4"/>
  <c r="BK90" i="4"/>
  <c r="J147" i="5"/>
  <c r="BK123" i="6"/>
  <c r="BK118" i="6"/>
  <c r="J114" i="6"/>
  <c r="BK97" i="6"/>
  <c r="J118" i="6"/>
  <c r="BK81" i="7"/>
  <c r="BK122" i="8"/>
  <c r="BK96" i="8"/>
  <c r="J140" i="8"/>
  <c r="J364" i="2"/>
  <c r="BK297" i="2"/>
  <c r="BK144" i="2"/>
  <c r="BK411" i="2"/>
  <c r="BK381" i="2"/>
  <c r="BK320" i="2"/>
  <c r="BK232" i="2"/>
  <c r="BK126" i="2"/>
  <c r="J442" i="2"/>
  <c r="J407" i="2"/>
  <c r="BK360" i="2"/>
  <c r="BK120" i="2"/>
  <c r="BK442" i="2"/>
  <c r="J429" i="2"/>
  <c r="BK346" i="2"/>
  <c r="BK250" i="2"/>
  <c r="BK199" i="3"/>
  <c r="J228" i="3"/>
  <c r="J147" i="3"/>
  <c r="BK147" i="3"/>
  <c r="J199" i="4"/>
  <c r="J180" i="4"/>
  <c r="J142" i="5"/>
  <c r="J99" i="6"/>
  <c r="J120" i="6"/>
  <c r="BK104" i="6"/>
  <c r="BK121" i="6"/>
  <c r="BK88" i="6"/>
  <c r="J96" i="8"/>
  <c r="BK140" i="8"/>
  <c r="J100" i="8"/>
  <c r="J92" i="8"/>
  <c r="BK110" i="8"/>
  <c r="BK113" i="8"/>
  <c r="J101" i="8"/>
  <c r="BK90" i="8"/>
  <c r="J190" i="2"/>
  <c r="J401" i="2"/>
  <c r="BK370" i="2"/>
  <c r="BK254" i="2"/>
  <c r="J440" i="2"/>
  <c r="BK213" i="2"/>
  <c r="BK162" i="3"/>
  <c r="BK197" i="3"/>
  <c r="BK237" i="3"/>
  <c r="J112" i="3"/>
  <c r="BK106" i="3"/>
  <c r="J206" i="4"/>
  <c r="BK153" i="4"/>
  <c r="BK108" i="5"/>
  <c r="BK91" i="6"/>
  <c r="BK509" i="2"/>
  <c r="J308" i="2"/>
  <c r="J181" i="2"/>
  <c r="BK415" i="2"/>
  <c r="BK385" i="2"/>
  <c r="BK356" i="2"/>
  <c r="BK276" i="2"/>
  <c r="BK173" i="2"/>
  <c r="BK485" i="2"/>
  <c r="BK429" i="2"/>
  <c r="BK372" i="2"/>
  <c r="J250" i="2"/>
  <c r="BK444" i="2"/>
  <c r="BK369" i="2"/>
  <c r="BK260" i="2"/>
  <c r="J167" i="2"/>
  <c r="BK142" i="3"/>
  <c r="BK155" i="3"/>
  <c r="BK180" i="3"/>
  <c r="J192" i="3"/>
  <c r="BK170" i="4"/>
  <c r="BK158" i="4"/>
  <c r="J156" i="5"/>
  <c r="J116" i="5"/>
  <c r="BK100" i="6"/>
  <c r="J117" i="6"/>
  <c r="BK111" i="6"/>
  <c r="BK115" i="6"/>
  <c r="BK95" i="6"/>
  <c r="BK127" i="8"/>
  <c r="J88" i="8"/>
  <c r="BK141" i="8"/>
  <c r="BK518" i="2"/>
  <c r="BK352" i="2"/>
  <c r="BK156" i="2"/>
  <c r="BK407" i="2"/>
  <c r="BK380" i="2"/>
  <c r="J328" i="2"/>
  <c r="J220" i="2"/>
  <c r="J139" i="2"/>
  <c r="J444" i="2"/>
  <c r="J421" i="2"/>
  <c r="J373" i="2"/>
  <c r="BK242" i="2"/>
  <c r="BK433" i="2"/>
  <c r="BK339" i="2"/>
  <c r="J155" i="3"/>
  <c r="BK176" i="3"/>
  <c r="J169" i="3"/>
  <c r="BK98" i="3"/>
  <c r="BK206" i="4"/>
  <c r="BK166" i="4"/>
  <c r="BK134" i="4"/>
  <c r="BK92" i="5"/>
  <c r="J104" i="6"/>
  <c r="J102" i="6"/>
  <c r="BK102" i="6"/>
  <c r="J112" i="6"/>
  <c r="J96" i="6"/>
  <c r="J113" i="8"/>
  <c r="J122" i="8"/>
  <c r="BK130" i="8"/>
  <c r="BK501" i="2"/>
  <c r="BK319" i="2"/>
  <c r="BK215" i="2"/>
  <c r="J485" i="2"/>
  <c r="J398" i="2"/>
  <c r="J352" i="2"/>
  <c r="BK292" i="2"/>
  <c r="BK208" i="2"/>
  <c r="BK105" i="2"/>
  <c r="BK418" i="2"/>
  <c r="J390" i="2"/>
  <c r="BK367" i="2"/>
  <c r="J196" i="2"/>
  <c r="J375" i="2"/>
  <c r="J313" i="2"/>
  <c r="J148" i="2"/>
  <c r="J149" i="3"/>
  <c r="J98" i="3"/>
  <c r="J134" i="3"/>
  <c r="BK120" i="3"/>
  <c r="J153" i="4"/>
  <c r="BK110" i="4"/>
  <c r="J108" i="5"/>
  <c r="J125" i="6"/>
  <c r="BK99" i="6"/>
  <c r="BK110" i="6"/>
  <c r="BK89" i="6"/>
  <c r="J97" i="6"/>
  <c r="J118" i="8"/>
  <c r="J90" i="8"/>
  <c r="J112" i="8"/>
  <c r="BK98" i="8"/>
  <c r="J130" i="8"/>
  <c r="BK88" i="8"/>
  <c r="J104" i="8"/>
  <c r="BK94" i="8"/>
  <c r="AS55" i="1"/>
  <c r="BK493" i="2"/>
  <c r="BK365" i="2"/>
  <c r="BK237" i="2"/>
  <c r="J110" i="2"/>
  <c r="BK134" i="3"/>
  <c r="J171" i="3"/>
  <c r="J184" i="3"/>
  <c r="BK96" i="3"/>
  <c r="BK142" i="4"/>
  <c r="BK162" i="4"/>
  <c r="J162" i="4"/>
  <c r="BK156" i="5"/>
  <c r="J115" i="6"/>
  <c r="J370" i="2"/>
  <c r="J270" i="2"/>
  <c r="BK139" i="2"/>
  <c r="BK399" i="2"/>
  <c r="J360" i="2"/>
  <c r="J247" i="2"/>
  <c r="J156" i="2"/>
  <c r="BK440" i="2"/>
  <c r="J411" i="2"/>
  <c r="J396" i="2"/>
  <c r="J303" i="2"/>
  <c r="J470" i="2"/>
  <c r="BK343" i="2"/>
  <c r="J197" i="3"/>
  <c r="BK169" i="3"/>
  <c r="BK192" i="3"/>
  <c r="BK223" i="3"/>
  <c r="J100" i="3"/>
  <c r="J96" i="3"/>
  <c r="BK199" i="4"/>
  <c r="BK146" i="4"/>
  <c r="J133" i="5"/>
  <c r="BK124" i="6"/>
  <c r="BK125" i="6"/>
  <c r="J124" i="6"/>
  <c r="J92" i="6"/>
  <c r="J98" i="6"/>
  <c r="BK80" i="7"/>
  <c r="BK100" i="8"/>
  <c r="J108" i="8"/>
  <c r="J115" i="8"/>
  <c r="BK313" i="2"/>
  <c r="BK220" i="2"/>
  <c r="BK186" i="2"/>
  <c r="BK470" i="2"/>
  <c r="J389" i="2"/>
  <c r="J350" i="2"/>
  <c r="BK239" i="2"/>
  <c r="BK478" i="2"/>
  <c r="J438" i="2"/>
  <c r="J404" i="2"/>
  <c r="J380" i="2"/>
  <c r="J330" i="2"/>
  <c r="J115" i="2"/>
  <c r="BK303" i="2"/>
  <c r="J215" i="2"/>
  <c r="J242" i="3"/>
  <c r="BK242" i="3"/>
  <c r="BK100" i="3"/>
  <c r="BK138" i="3"/>
  <c r="BK171" i="3"/>
  <c r="J170" i="4"/>
  <c r="BK125" i="5"/>
  <c r="BK142" i="5"/>
  <c r="J93" i="6"/>
  <c r="J106" i="6"/>
  <c r="BK93" i="6"/>
  <c r="J90" i="6"/>
  <c r="J80" i="7"/>
  <c r="J137" i="8"/>
  <c r="J106" i="8"/>
  <c r="BK112" i="8"/>
  <c r="J120" i="8"/>
  <c r="J514" i="2"/>
  <c r="J163" i="2"/>
  <c r="J97" i="2"/>
  <c r="BK390" i="2"/>
  <c r="BK359" i="2"/>
  <c r="J260" i="2"/>
  <c r="BK181" i="2"/>
  <c r="BK447" i="2"/>
  <c r="J433" i="2"/>
  <c r="J399" i="2"/>
  <c r="BK375" i="2"/>
  <c r="BK258" i="2"/>
  <c r="J455" i="2"/>
  <c r="BK330" i="2"/>
  <c r="BK198" i="2"/>
  <c r="J180" i="3"/>
  <c r="BK188" i="3"/>
  <c r="BK196" i="3"/>
  <c r="J104" i="3"/>
  <c r="BK174" i="4"/>
  <c r="J149" i="4"/>
  <c r="J125" i="5"/>
  <c r="BK114" i="6"/>
  <c r="BK112" i="6"/>
  <c r="J95" i="6"/>
  <c r="J111" i="6"/>
  <c r="J82" i="7"/>
  <c r="J94" i="8"/>
  <c r="BK138" i="8"/>
  <c r="BK132" i="8"/>
  <c r="BK120" i="8"/>
  <c r="J138" i="8"/>
  <c r="BK106" i="8"/>
  <c r="BK92" i="8"/>
  <c r="P96" i="2" l="1"/>
  <c r="P241" i="2"/>
  <c r="BK249" i="2"/>
  <c r="J249" i="2"/>
  <c r="J67" i="2" s="1"/>
  <c r="T259" i="2"/>
  <c r="BK345" i="2"/>
  <c r="J345" i="2"/>
  <c r="J69" i="2" s="1"/>
  <c r="R395" i="2"/>
  <c r="P477" i="2"/>
  <c r="T95" i="3"/>
  <c r="T133" i="3"/>
  <c r="R146" i="3"/>
  <c r="R154" i="3"/>
  <c r="R175" i="3"/>
  <c r="R198" i="3"/>
  <c r="T89" i="4"/>
  <c r="T88" i="4"/>
  <c r="T87" i="4"/>
  <c r="BK91" i="5"/>
  <c r="J91" i="5"/>
  <c r="J65" i="5"/>
  <c r="P87" i="6"/>
  <c r="P94" i="6"/>
  <c r="P105" i="6"/>
  <c r="P109" i="6"/>
  <c r="P113" i="6"/>
  <c r="P116" i="6"/>
  <c r="P119" i="6"/>
  <c r="P79" i="7"/>
  <c r="AU61" i="1"/>
  <c r="R96" i="2"/>
  <c r="R241" i="2"/>
  <c r="R249" i="2"/>
  <c r="P259" i="2"/>
  <c r="T345" i="2"/>
  <c r="BK395" i="2"/>
  <c r="J395" i="2"/>
  <c r="J70" i="2"/>
  <c r="T477" i="2"/>
  <c r="R95" i="3"/>
  <c r="BK133" i="3"/>
  <c r="J133" i="3"/>
  <c r="J66" i="3" s="1"/>
  <c r="BK146" i="3"/>
  <c r="J146" i="3"/>
  <c r="J67" i="3"/>
  <c r="BK154" i="3"/>
  <c r="J154" i="3" s="1"/>
  <c r="J68" i="3" s="1"/>
  <c r="T175" i="3"/>
  <c r="BK198" i="3"/>
  <c r="J198" i="3" s="1"/>
  <c r="J70" i="3" s="1"/>
  <c r="P89" i="4"/>
  <c r="P88" i="4" s="1"/>
  <c r="P87" i="4" s="1"/>
  <c r="AU58" i="1" s="1"/>
  <c r="P91" i="5"/>
  <c r="P90" i="5" s="1"/>
  <c r="P89" i="5" s="1"/>
  <c r="AU59" i="1" s="1"/>
  <c r="BK87" i="6"/>
  <c r="J87" i="6" s="1"/>
  <c r="J60" i="6" s="1"/>
  <c r="BK94" i="6"/>
  <c r="J94" i="6" s="1"/>
  <c r="J61" i="6" s="1"/>
  <c r="BK105" i="6"/>
  <c r="J105" i="6" s="1"/>
  <c r="J62" i="6" s="1"/>
  <c r="BK109" i="6"/>
  <c r="J109" i="6"/>
  <c r="J63" i="6" s="1"/>
  <c r="BK113" i="6"/>
  <c r="J113" i="6"/>
  <c r="J64" i="6"/>
  <c r="BK116" i="6"/>
  <c r="J116" i="6" s="1"/>
  <c r="J65" i="6" s="1"/>
  <c r="BK119" i="6"/>
  <c r="J119" i="6" s="1"/>
  <c r="J66" i="6" s="1"/>
  <c r="T79" i="7"/>
  <c r="T87" i="8"/>
  <c r="R103" i="8"/>
  <c r="P117" i="8"/>
  <c r="BK96" i="2"/>
  <c r="J96" i="2"/>
  <c r="J65" i="2" s="1"/>
  <c r="BK241" i="2"/>
  <c r="J241" i="2"/>
  <c r="J66" i="2"/>
  <c r="P249" i="2"/>
  <c r="R259" i="2"/>
  <c r="R345" i="2"/>
  <c r="P395" i="2"/>
  <c r="R477" i="2"/>
  <c r="BK95" i="3"/>
  <c r="J95" i="3"/>
  <c r="J65" i="3"/>
  <c r="R133" i="3"/>
  <c r="T146" i="3"/>
  <c r="T154" i="3"/>
  <c r="P175" i="3"/>
  <c r="P198" i="3"/>
  <c r="R89" i="4"/>
  <c r="R88" i="4"/>
  <c r="R87" i="4"/>
  <c r="T91" i="5"/>
  <c r="T90" i="5"/>
  <c r="T89" i="5"/>
  <c r="T87" i="6"/>
  <c r="T94" i="6"/>
  <c r="T105" i="6"/>
  <c r="T109" i="6"/>
  <c r="T113" i="6"/>
  <c r="R116" i="6"/>
  <c r="R119" i="6"/>
  <c r="BK79" i="7"/>
  <c r="J79" i="7"/>
  <c r="J59" i="7" s="1"/>
  <c r="BK87" i="8"/>
  <c r="J87" i="8"/>
  <c r="J60" i="8"/>
  <c r="R87" i="8"/>
  <c r="P103" i="8"/>
  <c r="BK107" i="8"/>
  <c r="J107" i="8"/>
  <c r="J62" i="8" s="1"/>
  <c r="R107" i="8"/>
  <c r="BK117" i="8"/>
  <c r="J117" i="8"/>
  <c r="J63" i="8" s="1"/>
  <c r="T117" i="8"/>
  <c r="P124" i="8"/>
  <c r="P129" i="8"/>
  <c r="T96" i="2"/>
  <c r="T95" i="2" s="1"/>
  <c r="T94" i="2" s="1"/>
  <c r="T241" i="2"/>
  <c r="T249" i="2"/>
  <c r="BK259" i="2"/>
  <c r="J259" i="2"/>
  <c r="J68" i="2"/>
  <c r="P345" i="2"/>
  <c r="T395" i="2"/>
  <c r="BK477" i="2"/>
  <c r="J477" i="2"/>
  <c r="J71" i="2" s="1"/>
  <c r="P95" i="3"/>
  <c r="P133" i="3"/>
  <c r="P146" i="3"/>
  <c r="P154" i="3"/>
  <c r="BK175" i="3"/>
  <c r="J175" i="3"/>
  <c r="J69" i="3"/>
  <c r="T198" i="3"/>
  <c r="BK89" i="4"/>
  <c r="J89" i="4"/>
  <c r="J65" i="4"/>
  <c r="R91" i="5"/>
  <c r="R90" i="5"/>
  <c r="R89" i="5"/>
  <c r="R87" i="6"/>
  <c r="R94" i="6"/>
  <c r="R105" i="6"/>
  <c r="R109" i="6"/>
  <c r="R113" i="6"/>
  <c r="T116" i="6"/>
  <c r="T119" i="6"/>
  <c r="R79" i="7"/>
  <c r="P87" i="8"/>
  <c r="BK103" i="8"/>
  <c r="J103" i="8"/>
  <c r="J61" i="8"/>
  <c r="T103" i="8"/>
  <c r="P107" i="8"/>
  <c r="T107" i="8"/>
  <c r="R117" i="8"/>
  <c r="BK124" i="8"/>
  <c r="J124" i="8" s="1"/>
  <c r="J64" i="8" s="1"/>
  <c r="R124" i="8"/>
  <c r="T124" i="8"/>
  <c r="BK129" i="8"/>
  <c r="J129" i="8"/>
  <c r="J65" i="8"/>
  <c r="R129" i="8"/>
  <c r="T129" i="8"/>
  <c r="BK134" i="8"/>
  <c r="J134" i="8"/>
  <c r="J66" i="8"/>
  <c r="P134" i="8"/>
  <c r="R134" i="8"/>
  <c r="T134" i="8"/>
  <c r="BK146" i="5"/>
  <c r="J146" i="5" s="1"/>
  <c r="J66" i="5" s="1"/>
  <c r="BK155" i="5"/>
  <c r="J155" i="5"/>
  <c r="J67" i="5" s="1"/>
  <c r="BK241" i="3"/>
  <c r="J241" i="3"/>
  <c r="J71" i="3"/>
  <c r="BK522" i="2"/>
  <c r="J522" i="2"/>
  <c r="J72" i="2"/>
  <c r="F55" i="8"/>
  <c r="J80" i="8"/>
  <c r="BE98" i="8"/>
  <c r="BE108" i="8"/>
  <c r="BE110" i="8"/>
  <c r="BE112" i="8"/>
  <c r="BE120" i="8"/>
  <c r="BE122" i="8"/>
  <c r="E76" i="8"/>
  <c r="BE92" i="8"/>
  <c r="BE94" i="8"/>
  <c r="BE104" i="8"/>
  <c r="BE125" i="8"/>
  <c r="BE132" i="8"/>
  <c r="BE138" i="8"/>
  <c r="BE88" i="8"/>
  <c r="BE90" i="8"/>
  <c r="BE100" i="8"/>
  <c r="BE106" i="8"/>
  <c r="BE113" i="8"/>
  <c r="BE115" i="8"/>
  <c r="BE127" i="8"/>
  <c r="BE137" i="8"/>
  <c r="BE96" i="8"/>
  <c r="BE101" i="8"/>
  <c r="BE118" i="8"/>
  <c r="BE130" i="8"/>
  <c r="BE135" i="8"/>
  <c r="BE140" i="8"/>
  <c r="BE141" i="8"/>
  <c r="E48" i="7"/>
  <c r="J52" i="7"/>
  <c r="BE80" i="7"/>
  <c r="BE82" i="7"/>
  <c r="F55" i="7"/>
  <c r="BE81" i="7"/>
  <c r="E48" i="6"/>
  <c r="F55" i="6"/>
  <c r="BE93" i="6"/>
  <c r="BE104" i="6"/>
  <c r="BE106" i="6"/>
  <c r="BE110" i="6"/>
  <c r="BE112" i="6"/>
  <c r="BE114" i="6"/>
  <c r="BE115" i="6"/>
  <c r="BE123" i="6"/>
  <c r="J80" i="6"/>
  <c r="BE90" i="6"/>
  <c r="BE91" i="6"/>
  <c r="BE95" i="6"/>
  <c r="BE117" i="6"/>
  <c r="BE121" i="6"/>
  <c r="BE125" i="6"/>
  <c r="BE88" i="6"/>
  <c r="BE89" i="6"/>
  <c r="BE92" i="6"/>
  <c r="BE96" i="6"/>
  <c r="BE98" i="6"/>
  <c r="BE99" i="6"/>
  <c r="BE100" i="6"/>
  <c r="BE101" i="6"/>
  <c r="BE102" i="6"/>
  <c r="BE103" i="6"/>
  <c r="BE118" i="6"/>
  <c r="BE120" i="6"/>
  <c r="BE122" i="6"/>
  <c r="BE124" i="6"/>
  <c r="BE97" i="6"/>
  <c r="BE108" i="6"/>
  <c r="BE111" i="6"/>
  <c r="E77" i="5"/>
  <c r="BE100" i="5"/>
  <c r="BE108" i="5"/>
  <c r="BE147" i="5"/>
  <c r="BE156" i="5"/>
  <c r="F59" i="5"/>
  <c r="BE125" i="5"/>
  <c r="J83" i="5"/>
  <c r="BE116" i="5"/>
  <c r="BE92" i="5"/>
  <c r="BE133" i="5"/>
  <c r="BE142" i="5"/>
  <c r="F84" i="4"/>
  <c r="BE110" i="4"/>
  <c r="BE162" i="4"/>
  <c r="BE179" i="4"/>
  <c r="BE199" i="4"/>
  <c r="BE142" i="4"/>
  <c r="BE149" i="4"/>
  <c r="BE153" i="4"/>
  <c r="BE158" i="4"/>
  <c r="BE170" i="4"/>
  <c r="BE174" i="4"/>
  <c r="J56" i="4"/>
  <c r="E75" i="4"/>
  <c r="BE90" i="4"/>
  <c r="BE134" i="4"/>
  <c r="BE166" i="4"/>
  <c r="BE180" i="4"/>
  <c r="BE146" i="4"/>
  <c r="BE201" i="4"/>
  <c r="BE206" i="4"/>
  <c r="F59" i="3"/>
  <c r="BE98" i="3"/>
  <c r="BE149" i="3"/>
  <c r="BE184" i="3"/>
  <c r="BE197" i="3"/>
  <c r="BE100" i="3"/>
  <c r="BE104" i="3"/>
  <c r="BE106" i="3"/>
  <c r="BE116" i="3"/>
  <c r="BE128" i="3"/>
  <c r="BE147" i="3"/>
  <c r="BE155" i="3"/>
  <c r="BE169" i="3"/>
  <c r="BE188" i="3"/>
  <c r="BE215" i="3"/>
  <c r="J56" i="3"/>
  <c r="E81" i="3"/>
  <c r="BE96" i="3"/>
  <c r="BE108" i="3"/>
  <c r="BE129" i="3"/>
  <c r="BE134" i="3"/>
  <c r="BE138" i="3"/>
  <c r="BE142" i="3"/>
  <c r="BE162" i="3"/>
  <c r="BE180" i="3"/>
  <c r="BE199" i="3"/>
  <c r="BE223" i="3"/>
  <c r="BE237" i="3"/>
  <c r="BE242" i="3"/>
  <c r="BE112" i="3"/>
  <c r="BE120" i="3"/>
  <c r="BE124" i="3"/>
  <c r="BE127" i="3"/>
  <c r="BE171" i="3"/>
  <c r="BE176" i="3"/>
  <c r="BE192" i="3"/>
  <c r="BE196" i="3"/>
  <c r="BE228" i="3"/>
  <c r="BE97" i="2"/>
  <c r="BE144" i="2"/>
  <c r="BE148" i="2"/>
  <c r="BE156" i="2"/>
  <c r="BE181" i="2"/>
  <c r="BE242" i="2"/>
  <c r="BE270" i="2"/>
  <c r="BE276" i="2"/>
  <c r="BE319" i="2"/>
  <c r="BE350" i="2"/>
  <c r="BE352" i="2"/>
  <c r="BE360" i="2"/>
  <c r="BE367" i="2"/>
  <c r="BE370" i="2"/>
  <c r="BE398" i="2"/>
  <c r="BE415" i="2"/>
  <c r="BE421" i="2"/>
  <c r="BE433" i="2"/>
  <c r="BE440" i="2"/>
  <c r="BE442" i="2"/>
  <c r="BE444" i="2"/>
  <c r="BE447" i="2"/>
  <c r="BE455" i="2"/>
  <c r="BE478" i="2"/>
  <c r="BE485" i="2"/>
  <c r="E50" i="2"/>
  <c r="BE120" i="2"/>
  <c r="BE139" i="2"/>
  <c r="BE163" i="2"/>
  <c r="BE167" i="2"/>
  <c r="BE173" i="2"/>
  <c r="BE186" i="2"/>
  <c r="BE198" i="2"/>
  <c r="BE203" i="2"/>
  <c r="BE208" i="2"/>
  <c r="BE215" i="2"/>
  <c r="BE220" i="2"/>
  <c r="BE232" i="2"/>
  <c r="BE239" i="2"/>
  <c r="BE247" i="2"/>
  <c r="BE292" i="2"/>
  <c r="BE313" i="2"/>
  <c r="BE320" i="2"/>
  <c r="BE330" i="2"/>
  <c r="BE341" i="2"/>
  <c r="BE343" i="2"/>
  <c r="BE346" i="2"/>
  <c r="BE357" i="2"/>
  <c r="BE373" i="2"/>
  <c r="BE385" i="2"/>
  <c r="BE390" i="2"/>
  <c r="BE391" i="2"/>
  <c r="BE396" i="2"/>
  <c r="BE402" i="2"/>
  <c r="BE404" i="2"/>
  <c r="BE411" i="2"/>
  <c r="BE429" i="2"/>
  <c r="BE431" i="2"/>
  <c r="BE438" i="2"/>
  <c r="BE451" i="2"/>
  <c r="BE463" i="2"/>
  <c r="BE470" i="2"/>
  <c r="BE518" i="2"/>
  <c r="J56" i="2"/>
  <c r="BE190" i="2"/>
  <c r="BE196" i="2"/>
  <c r="BE213" i="2"/>
  <c r="BE254" i="2"/>
  <c r="BE297" i="2"/>
  <c r="BE303" i="2"/>
  <c r="BE308" i="2"/>
  <c r="BE318" i="2"/>
  <c r="BE364" i="2"/>
  <c r="BE369" i="2"/>
  <c r="BE372" i="2"/>
  <c r="BE375" i="2"/>
  <c r="BE376" i="2"/>
  <c r="BE380" i="2"/>
  <c r="BE381" i="2"/>
  <c r="BE389" i="2"/>
  <c r="BE399" i="2"/>
  <c r="BE401" i="2"/>
  <c r="BE407" i="2"/>
  <c r="BE418" i="2"/>
  <c r="BE523" i="2"/>
  <c r="F59" i="2"/>
  <c r="BE101" i="2"/>
  <c r="BE105" i="2"/>
  <c r="BE110" i="2"/>
  <c r="BE115" i="2"/>
  <c r="BE126" i="2"/>
  <c r="BE237" i="2"/>
  <c r="BE250" i="2"/>
  <c r="BE258" i="2"/>
  <c r="BE260" i="2"/>
  <c r="BE286" i="2"/>
  <c r="BE328" i="2"/>
  <c r="BE339" i="2"/>
  <c r="BE356" i="2"/>
  <c r="BE359" i="2"/>
  <c r="BE365" i="2"/>
  <c r="BE493" i="2"/>
  <c r="BE501" i="2"/>
  <c r="BE509" i="2"/>
  <c r="BE514" i="2"/>
  <c r="F38" i="2"/>
  <c r="BC56" i="1"/>
  <c r="F36" i="2"/>
  <c r="BA56" i="1" s="1"/>
  <c r="F37" i="5"/>
  <c r="BB59" i="1"/>
  <c r="F35" i="8"/>
  <c r="BB62" i="1" s="1"/>
  <c r="F36" i="3"/>
  <c r="BA57" i="1"/>
  <c r="F35" i="7"/>
  <c r="BB61" i="1" s="1"/>
  <c r="J34" i="7"/>
  <c r="AW61" i="1"/>
  <c r="J36" i="3"/>
  <c r="AW57" i="1" s="1"/>
  <c r="F39" i="3"/>
  <c r="BD57" i="1"/>
  <c r="J34" i="6"/>
  <c r="AW60" i="1" s="1"/>
  <c r="F37" i="7"/>
  <c r="BD61" i="1"/>
  <c r="F37" i="2"/>
  <c r="BB56" i="1"/>
  <c r="F38" i="4"/>
  <c r="BC58" i="1" s="1"/>
  <c r="F35" i="6"/>
  <c r="BB60" i="1"/>
  <c r="F36" i="4"/>
  <c r="BA58" i="1" s="1"/>
  <c r="J36" i="5"/>
  <c r="AW59" i="1"/>
  <c r="F34" i="8"/>
  <c r="BA62" i="1" s="1"/>
  <c r="F39" i="4"/>
  <c r="BD58" i="1"/>
  <c r="F36" i="5"/>
  <c r="BA59" i="1" s="1"/>
  <c r="F34" i="7"/>
  <c r="BA61" i="1"/>
  <c r="F36" i="7"/>
  <c r="BC61" i="1" s="1"/>
  <c r="F37" i="8"/>
  <c r="BD62" i="1"/>
  <c r="F37" i="3"/>
  <c r="BB57" i="1" s="1"/>
  <c r="F39" i="5"/>
  <c r="BD59" i="1"/>
  <c r="F37" i="6"/>
  <c r="BD60" i="1" s="1"/>
  <c r="J34" i="8"/>
  <c r="AW62" i="1"/>
  <c r="J36" i="2"/>
  <c r="AW56" i="1" s="1"/>
  <c r="F38" i="5"/>
  <c r="BC59" i="1"/>
  <c r="J36" i="4"/>
  <c r="AW58" i="1" s="1"/>
  <c r="F34" i="6"/>
  <c r="BA60" i="1"/>
  <c r="F39" i="2"/>
  <c r="BD56" i="1" s="1"/>
  <c r="F37" i="4"/>
  <c r="BB58" i="1"/>
  <c r="F36" i="6"/>
  <c r="BC60" i="1" s="1"/>
  <c r="AS54" i="1"/>
  <c r="F38" i="3"/>
  <c r="BC57" i="1"/>
  <c r="F36" i="8"/>
  <c r="BC62" i="1"/>
  <c r="J30" i="7" l="1"/>
  <c r="P94" i="3"/>
  <c r="P93" i="3"/>
  <c r="AU57" i="1" s="1"/>
  <c r="T86" i="6"/>
  <c r="R86" i="8"/>
  <c r="R95" i="2"/>
  <c r="R94" i="2" s="1"/>
  <c r="R94" i="3"/>
  <c r="R93" i="3"/>
  <c r="P86" i="6"/>
  <c r="AU60" i="1" s="1"/>
  <c r="R86" i="6"/>
  <c r="T94" i="3"/>
  <c r="T93" i="3"/>
  <c r="P86" i="8"/>
  <c r="AU62" i="1"/>
  <c r="T86" i="8"/>
  <c r="BK86" i="6"/>
  <c r="J86" i="6" s="1"/>
  <c r="J59" i="6" s="1"/>
  <c r="P95" i="2"/>
  <c r="P94" i="2"/>
  <c r="AU56" i="1" s="1"/>
  <c r="BK94" i="3"/>
  <c r="J94" i="3"/>
  <c r="J64" i="3"/>
  <c r="BK90" i="5"/>
  <c r="J90" i="5"/>
  <c r="J64" i="5"/>
  <c r="BK86" i="8"/>
  <c r="J86" i="8" s="1"/>
  <c r="J59" i="8" s="1"/>
  <c r="BK95" i="2"/>
  <c r="J95" i="2"/>
  <c r="J64" i="2" s="1"/>
  <c r="BK88" i="4"/>
  <c r="J88" i="4"/>
  <c r="J64" i="4"/>
  <c r="AG61" i="1"/>
  <c r="F33" i="8"/>
  <c r="AZ62" i="1"/>
  <c r="J35" i="5"/>
  <c r="AV59" i="1" s="1"/>
  <c r="AT59" i="1" s="1"/>
  <c r="F33" i="7"/>
  <c r="AZ61" i="1"/>
  <c r="J33" i="8"/>
  <c r="AV62" i="1"/>
  <c r="AT62" i="1"/>
  <c r="J35" i="3"/>
  <c r="AV57" i="1" s="1"/>
  <c r="AT57" i="1" s="1"/>
  <c r="J35" i="4"/>
  <c r="AV58" i="1"/>
  <c r="AT58" i="1" s="1"/>
  <c r="BA55" i="1"/>
  <c r="AW55" i="1"/>
  <c r="F35" i="4"/>
  <c r="AZ58" i="1" s="1"/>
  <c r="BD55" i="1"/>
  <c r="J33" i="7"/>
  <c r="AV61" i="1"/>
  <c r="AT61" i="1" s="1"/>
  <c r="AN61" i="1" s="1"/>
  <c r="J33" i="6"/>
  <c r="AV60" i="1"/>
  <c r="AT60" i="1" s="1"/>
  <c r="BC55" i="1"/>
  <c r="AY55" i="1"/>
  <c r="F35" i="5"/>
  <c r="AZ59" i="1" s="1"/>
  <c r="F35" i="3"/>
  <c r="AZ57" i="1"/>
  <c r="BB55" i="1"/>
  <c r="AX55" i="1" s="1"/>
  <c r="J35" i="2"/>
  <c r="AV56" i="1"/>
  <c r="AT56" i="1"/>
  <c r="F35" i="2"/>
  <c r="AZ56" i="1"/>
  <c r="F33" i="6"/>
  <c r="AZ60" i="1"/>
  <c r="BK87" i="4" l="1"/>
  <c r="J87" i="4"/>
  <c r="BK93" i="3"/>
  <c r="J93" i="3"/>
  <c r="J32" i="3" s="1"/>
  <c r="AG57" i="1" s="1"/>
  <c r="BK89" i="5"/>
  <c r="J89" i="5"/>
  <c r="BK94" i="2"/>
  <c r="J94" i="2"/>
  <c r="J63" i="2" s="1"/>
  <c r="J39" i="7"/>
  <c r="BB54" i="1"/>
  <c r="W31" i="1"/>
  <c r="BD54" i="1"/>
  <c r="W33" i="1"/>
  <c r="J30" i="8"/>
  <c r="AG62" i="1"/>
  <c r="J32" i="4"/>
  <c r="AG58" i="1"/>
  <c r="AU55" i="1"/>
  <c r="AU54" i="1"/>
  <c r="BA54" i="1"/>
  <c r="AW54" i="1"/>
  <c r="AK30" i="1" s="1"/>
  <c r="AZ55" i="1"/>
  <c r="AV55" i="1"/>
  <c r="AT55" i="1"/>
  <c r="J30" i="6"/>
  <c r="AG60" i="1"/>
  <c r="J32" i="5"/>
  <c r="AG59" i="1"/>
  <c r="BC54" i="1"/>
  <c r="W32" i="1"/>
  <c r="J39" i="6" l="1"/>
  <c r="J39" i="8"/>
  <c r="J41" i="5"/>
  <c r="J41" i="3"/>
  <c r="J41" i="4"/>
  <c r="J63" i="3"/>
  <c r="J63" i="5"/>
  <c r="J63" i="4"/>
  <c r="AN59" i="1"/>
  <c r="AN62" i="1"/>
  <c r="AN60" i="1"/>
  <c r="AN57" i="1"/>
  <c r="AN58" i="1"/>
  <c r="AZ54" i="1"/>
  <c r="W29" i="1"/>
  <c r="AX54" i="1"/>
  <c r="W30" i="1"/>
  <c r="J32" i="2"/>
  <c r="AG56" i="1"/>
  <c r="AG55" i="1"/>
  <c r="AG54" i="1" s="1"/>
  <c r="AK26" i="1" s="1"/>
  <c r="AY54" i="1"/>
  <c r="AN55" i="1" l="1"/>
  <c r="J41" i="2"/>
  <c r="AN56" i="1"/>
  <c r="AV54" i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<sst xmlns="http://schemas.openxmlformats.org/spreadsheetml/2006/main" count="9737" uniqueCount="1475">
  <si>
    <t>Export Komplet</t>
  </si>
  <si>
    <t>VZ</t>
  </si>
  <si>
    <t>2.0</t>
  </si>
  <si>
    <t>ZAMOK</t>
  </si>
  <si>
    <t>False</t>
  </si>
  <si>
    <t>{04f50e5d-0ee8-48dc-ba75-3f0df97331a0}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</si>
  <si>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</si>
  <si>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</si>
  <si>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</si>
  <si>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</si>
  <si>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</si>
  <si>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</si>
  <si>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</si>
  <si>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</si>
  <si>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2320/DPS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</si>
  <si>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</si>
  <si>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</si>
  <si>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Zastávka Nemocnice</t>
  </si>
  <si>
    <t>KSO:</t>
  </si>
  <si>
    <t>822 54</t>
  </si>
  <si>
    <t>CC-CZ:</t>
  </si>
  <si>
    <t>21122</t>
  </si>
  <si>
    <t>Místo:</t>
  </si>
  <si>
    <t>Liberec</t>
  </si>
  <si>
    <t>Datum:</t>
  </si>
  <si>
    <t>25. 9. 2024</t>
  </si>
  <si>
    <t>CZ-CPV:</t>
  </si>
  <si>
    <t>45000000-7</t>
  </si>
  <si>
    <t>CZ-CPA:</t>
  </si>
  <si>
    <t>42.11.10</t>
  </si>
  <si>
    <t>Zadavatel:</t>
  </si>
  <si>
    <t>IČ:</t>
  </si>
  <si>
    <t>00262978</t>
  </si>
  <si>
    <t>Statutární město Liberec</t>
  </si>
  <si>
    <t>DIČ:</t>
  </si>
  <si>
    <t>CZ00262978</t>
  </si>
  <si>
    <t>Uchazeč:</t>
  </si>
  <si>
    <t>Vyplň údaj</t>
  </si>
  <si>
    <t>Projektant:</t>
  </si>
  <si>
    <t>25410482</t>
  </si>
  <si>
    <t xml:space="preserve">STORING spol. s r.o. </t>
  </si>
  <si>
    <t>CZ25410482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</si>
  <si>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</si>
  <si>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</si>
  <si>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</si>
  <si>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</si>
  <si>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</si>
  <si>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</si>
  <si>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</si>
  <si>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</si>
  <si>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</si>
  <si>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</si>
  <si>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</si>
  <si>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</si>
  <si>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</si>
  <si>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</si>
  <si>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</si>
  <si>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</si>
  <si>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</si>
  <si>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</si>
  <si>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</si>
  <si>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</si>
  <si>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</si>
  <si>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</si>
  <si>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</si>
  <si>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</si>
  <si>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</si>
  <si>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</si>
  <si>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</si>
  <si>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</si>
  <si>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</si>
  <si>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</si>
  <si>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</si>
  <si>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</si>
  <si>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</si>
  <si>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</si>
  <si>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</si>
  <si>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</si>
  <si>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</si>
  <si>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</si>
  <si>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</si>
  <si>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</si>
  <si>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</si>
  <si>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</si>
  <si>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</si>
  <si>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01</t>
  </si>
  <si>
    <t>Stavební část, komunikace</t>
  </si>
  <si>
    <t>STA</t>
  </si>
  <si>
    <t>1</t>
  </si>
  <si>
    <t>{89cee73b-4cb2-4d0e-805f-eb5d8d7e5bbd}</t>
  </si>
  <si>
    <t>2</t>
  </si>
  <si>
    <t>/</t>
  </si>
  <si>
    <t>01.1</t>
  </si>
  <si>
    <t>Komunikace</t>
  </si>
  <si>
    <t>Soupis</t>
  </si>
  <si>
    <t>{fd6c2fde-0184-475e-99b8-7ff97cc73051}</t>
  </si>
  <si>
    <t>01.2</t>
  </si>
  <si>
    <t>Opěrná zídka</t>
  </si>
  <si>
    <t>{1f4d26bc-0aef-41e9-a6ea-46c925930cd3}</t>
  </si>
  <si>
    <t>01.3</t>
  </si>
  <si>
    <t>Ochrana inženýrských sítí</t>
  </si>
  <si>
    <t>{c2e09946-d06b-4392-9246-c11023c8c747}</t>
  </si>
  <si>
    <t>01.4</t>
  </si>
  <si>
    <t>Základy pro vybavení</t>
  </si>
  <si>
    <t>{5b89b871-0705-4c21-b23d-fcd85dc350de}</t>
  </si>
  <si>
    <t>02</t>
  </si>
  <si>
    <t>Veřejné osvětlení, silnoproudá elektrotechnika</t>
  </si>
  <si>
    <t>{eec6fbe0-236d-4782-a229-6ce133681b3d}</t>
  </si>
  <si>
    <t>03</t>
  </si>
  <si>
    <t>Vybavení zastávky, mobiliář</t>
  </si>
  <si>
    <t>{c7e78daa-13bb-4746-93c0-b80f6ef58d51}</t>
  </si>
  <si>
    <t>VORN</t>
  </si>
  <si>
    <t>Vedlejší a ostatní rozpočtové náklady</t>
  </si>
  <si>
    <t>{9461d43b-e64d-43e0-b4b2-496780993566}</t>
  </si>
  <si>
    <t>KRYCÍ LIST SOUPISU PRACÍ</t>
  </si>
  <si>
    <t>Objekt:</t>
  </si>
  <si>
    <t>01 - Stavební část, komunikace</t>
  </si>
  <si>
    <t>Soupis:</t>
  </si>
  <si>
    <t>01.1 -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</si>
  <si>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</si>
  <si>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</si>
  <si>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</si>
  <si>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</si>
  <si>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</si>
  <si>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</si>
  <si>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</si>
  <si>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</si>
  <si>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</si>
  <si>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</si>
  <si>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</si>
  <si>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</si>
  <si>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</si>
  <si>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</si>
  <si>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</si>
  <si>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</si>
  <si>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</si>
  <si>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</si>
  <si>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</si>
  <si>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</si>
  <si>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</si>
  <si>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</si>
  <si>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</si>
  <si>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</si>
  <si>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</si>
  <si>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</si>
  <si>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</si>
  <si>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</si>
  <si>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</si>
  <si>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</si>
  <si>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</si>
  <si>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113106144</t>
  </si>
  <si>
    <t>Rozebrání dlažeb ze zámkových dlaždic komunikací pro pěší strojně pl přes 50 m2</t>
  </si>
  <si>
    <t>m2</t>
  </si>
  <si>
    <t>CS ÚRS 2024 02</t>
  </si>
  <si>
    <t>4</t>
  </si>
  <si>
    <t>804112241</t>
  </si>
  <si>
    <t>Online PSC</t>
  </si>
  <si>
    <t>https://podminky.urs.cz/item/CS_URS_2024_02/113106144</t>
  </si>
  <si>
    <t>VV</t>
  </si>
  <si>
    <t>"odměřeno digitálně z PD"</t>
  </si>
  <si>
    <t>140</t>
  </si>
  <si>
    <t>113154512</t>
  </si>
  <si>
    <t>Frézování živičného krytu tl 40 mm pruh š do 0,5 m pl do 500 m2</t>
  </si>
  <si>
    <t>797284894</t>
  </si>
  <si>
    <t>https://podminky.urs.cz/item/CS_URS_2024_02/113154512</t>
  </si>
  <si>
    <t>"zazubení pro finální pokládku"</t>
  </si>
  <si>
    <t>72*0,15</t>
  </si>
  <si>
    <t>3</t>
  </si>
  <si>
    <t>113154518</t>
  </si>
  <si>
    <t>Frézování živičného krytu tl 100 mm pruh š do 0,5 m pl do 500 m2</t>
  </si>
  <si>
    <t>728330100</t>
  </si>
  <si>
    <t>https://podminky.urs.cz/item/CS_URS_2024_02/113154518</t>
  </si>
  <si>
    <t>"vč. zohlednění min. přesahů pro napojení"</t>
  </si>
  <si>
    <t>72</t>
  </si>
  <si>
    <t>113154590</t>
  </si>
  <si>
    <t>Příplatek za každých dalších 10 mm</t>
  </si>
  <si>
    <t>1811503376</t>
  </si>
  <si>
    <t>https://podminky.urs.cz/item/CS_URS_2024_02/113154590</t>
  </si>
  <si>
    <t>"frézování tl. 160 mm"</t>
  </si>
  <si>
    <t>72*6</t>
  </si>
  <si>
    <t>5</t>
  </si>
  <si>
    <t>113201112</t>
  </si>
  <si>
    <t>Vytrhání obrub silničních ležatých</t>
  </si>
  <si>
    <t>m</t>
  </si>
  <si>
    <t>-550513386</t>
  </si>
  <si>
    <t>https://podminky.urs.cz/item/CS_URS_2024_02/113201112</t>
  </si>
  <si>
    <t>"kamenné obruby"</t>
  </si>
  <si>
    <t>6</t>
  </si>
  <si>
    <t>121151113</t>
  </si>
  <si>
    <t>Sejmutí ornice plochy do 500 m2 tl vrstvy do 200 mm strojně</t>
  </si>
  <si>
    <t>-1808300530</t>
  </si>
  <si>
    <t>https://podminky.urs.cz/item/CS_URS_2024_02/121151113</t>
  </si>
  <si>
    <t>"pro zpětné využití, tl. cca 0,1 m"</t>
  </si>
  <si>
    <t>"odvoz na mezideponii investora"</t>
  </si>
  <si>
    <t>200</t>
  </si>
  <si>
    <t>7</t>
  </si>
  <si>
    <t>122252203</t>
  </si>
  <si>
    <t>Odkopávky a prokopávky nezapažené pro silnice a dálnice v hornině třídy těžitelnosti I objem do 100 m3 strojně</t>
  </si>
  <si>
    <t>m3</t>
  </si>
  <si>
    <t>963117517</t>
  </si>
  <si>
    <t>https://podminky.urs.cz/item/CS_URS_2024_02/122252203</t>
  </si>
  <si>
    <t>"odkop vč. podkladních vrstvev (po odfrézování resp.odstranění dlažby)"</t>
  </si>
  <si>
    <t>"skladba 1 (kryt z asfaltu) - rozšíření komunikace 120 m2"</t>
  </si>
  <si>
    <t>120*(0,655-0,1)</t>
  </si>
  <si>
    <t>"skladba 2 (kryt z řezané kamenné mozaiky)"</t>
  </si>
  <si>
    <t>128*(0,370-0,1)</t>
  </si>
  <si>
    <t>"ostatní prvky"</t>
  </si>
  <si>
    <t>(4,5+6+4,3+4+3,5)*(0,37-0,1)</t>
  </si>
  <si>
    <t>Mezisoučet</t>
  </si>
  <si>
    <t>"+10% navíc"</t>
  </si>
  <si>
    <t>107,181*1,1</t>
  </si>
  <si>
    <t>8</t>
  </si>
  <si>
    <t>132251101</t>
  </si>
  <si>
    <t>Hloubení rýh nezapažených š do 800 mm v hornině třídy těžitelnosti I skupiny 3 objem do 20 m3 strojně</t>
  </si>
  <si>
    <t>-1669116275</t>
  </si>
  <si>
    <t>https://podminky.urs.cz/item/CS_URS_2024_02/132251101</t>
  </si>
  <si>
    <t>"podélná drenáž"</t>
  </si>
  <si>
    <t>(75+10)*0,45*0,4</t>
  </si>
  <si>
    <t>9</t>
  </si>
  <si>
    <t>132251251</t>
  </si>
  <si>
    <t>Hloubení rýh nezapažených š do 2000 mm v hornině třídy těžitelnosti I skupiny 3 objem do 20 m3 strojně</t>
  </si>
  <si>
    <t>176839944</t>
  </si>
  <si>
    <t>https://podminky.urs.cz/item/CS_URS_2024_02/132251251</t>
  </si>
  <si>
    <t>"napojení UV (přípojka)"</t>
  </si>
  <si>
    <t>9*1,3*1</t>
  </si>
  <si>
    <t>10</t>
  </si>
  <si>
    <t>162751115</t>
  </si>
  <si>
    <t>Vodorovné přemístění přes 7 000 do 8000 m výkopku/sypaniny z horniny třídy těžitelnosti I skupiny 1 až 3</t>
  </si>
  <si>
    <t>556229328</t>
  </si>
  <si>
    <t>https://podminky.urs.cz/item/CS_URS_2024_02/162751115</t>
  </si>
  <si>
    <t>"sejmutá ornice"</t>
  </si>
  <si>
    <t>"odvoz na deponii investora (do 8 km)"</t>
  </si>
  <si>
    <t>200*0,1</t>
  </si>
  <si>
    <t>"pro zpětné využití, tl. cca 0,2 m"</t>
  </si>
  <si>
    <t>75*0,2</t>
  </si>
  <si>
    <t>Součet</t>
  </si>
  <si>
    <t>11</t>
  </si>
  <si>
    <t>162751117</t>
  </si>
  <si>
    <t>Vodorovné přemístění přes 9 000 do 10000 m výkopku/sypaniny z horniny třídy těžitelnosti I skupiny 1 až 3</t>
  </si>
  <si>
    <t>2019473106</t>
  </si>
  <si>
    <t>https://podminky.urs.cz/item/CS_URS_2024_02/162751117</t>
  </si>
  <si>
    <t>"přebytečný výkopek pro odvoz na skládku"</t>
  </si>
  <si>
    <t>"výkopy minus zásypy"</t>
  </si>
  <si>
    <t>117,899+15,3+11,7</t>
  </si>
  <si>
    <t>-3,744</t>
  </si>
  <si>
    <t>162751119</t>
  </si>
  <si>
    <t>Příplatek k vodorovnému přemístění výkopku/sypaniny z horniny třídy těžitelnosti I skupiny 1 až 3 ZKD 1000 m přes 10000 m</t>
  </si>
  <si>
    <t>1227257757</t>
  </si>
  <si>
    <t>https://podminky.urs.cz/item/CS_URS_2024_02/162751119</t>
  </si>
  <si>
    <t>"odvoz na skládku do 20 km"</t>
  </si>
  <si>
    <t>141,155*10</t>
  </si>
  <si>
    <t>13</t>
  </si>
  <si>
    <t>167151101</t>
  </si>
  <si>
    <t>Nakládání výkopku z hornin třídy těžitelnosti I skupiny 1 až 3 do 100 m3</t>
  </si>
  <si>
    <t>769856004</t>
  </si>
  <si>
    <t>https://podminky.urs.cz/item/CS_URS_2024_02/167151101</t>
  </si>
  <si>
    <t>"odvoz z deponie investora (do 8 km)"</t>
  </si>
  <si>
    <t>14</t>
  </si>
  <si>
    <t>171201231</t>
  </si>
  <si>
    <t>Poplatek za uložení zeminy a kamení na recyklační skládce (skládkovné) kód odpadu 17 05 04</t>
  </si>
  <si>
    <t>t</t>
  </si>
  <si>
    <t>-872157657</t>
  </si>
  <si>
    <t>https://podminky.urs.cz/item/CS_URS_2024_02/171201231</t>
  </si>
  <si>
    <t>141,155*2</t>
  </si>
  <si>
    <t>15</t>
  </si>
  <si>
    <t>171251201</t>
  </si>
  <si>
    <t>Uložení sypaniny na skládky nebo meziskládky</t>
  </si>
  <si>
    <t>-1990511811</t>
  </si>
  <si>
    <t>https://podminky.urs.cz/item/CS_URS_2024_02/171251201</t>
  </si>
  <si>
    <t>16</t>
  </si>
  <si>
    <t>174151101</t>
  </si>
  <si>
    <t>Zásyp jam, šachet rýh nebo kolem objektů sypaninou se zhutněním</t>
  </si>
  <si>
    <t>-327692655</t>
  </si>
  <si>
    <t>https://podminky.urs.cz/item/CS_URS_2024_02/174151101</t>
  </si>
  <si>
    <t>9*1,3*(1-0,15-0,23-0,3)</t>
  </si>
  <si>
    <t>17</t>
  </si>
  <si>
    <t>175151101</t>
  </si>
  <si>
    <t>Obsypání potrubí strojně sypaninou bez prohození, uloženou do 3 m</t>
  </si>
  <si>
    <t>2061818333</t>
  </si>
  <si>
    <t>https://podminky.urs.cz/item/CS_URS_2024_02/175151101</t>
  </si>
  <si>
    <t>9*1,3*(0,23+0,3)</t>
  </si>
  <si>
    <t>-9*3,14*0,2*0,2/4</t>
  </si>
  <si>
    <t>18</t>
  </si>
  <si>
    <t>M</t>
  </si>
  <si>
    <t>58337303</t>
  </si>
  <si>
    <t>štěrkopísek frakce 0/8</t>
  </si>
  <si>
    <t>-1545621191</t>
  </si>
  <si>
    <t>5,918*2 'Přepočtené koeficientem množství</t>
  </si>
  <si>
    <t>19</t>
  </si>
  <si>
    <t>181111111</t>
  </si>
  <si>
    <t>Plošná úprava terénu do 500 m2 zemina skupiny 1 až 4 nerovnosti přes 50 do 100 mm v rovinně a svahu do 1:5</t>
  </si>
  <si>
    <t>-2137639733</t>
  </si>
  <si>
    <t>https://podminky.urs.cz/item/CS_URS_2024_02/181111111</t>
  </si>
  <si>
    <t>"ozelenění"</t>
  </si>
  <si>
    <t>75</t>
  </si>
  <si>
    <t>20</t>
  </si>
  <si>
    <t>181351003</t>
  </si>
  <si>
    <t>Rozprostření ornice tl vrstvy do 200 mm pl do 100 m2 v rovině nebo ve svahu do 1:5 strojně</t>
  </si>
  <si>
    <t>-806005507</t>
  </si>
  <si>
    <t>https://podminky.urs.cz/item/CS_URS_2024_02/181351003</t>
  </si>
  <si>
    <t>"ozelenění, ornice využita stávající (část)"</t>
  </si>
  <si>
    <t>181411131</t>
  </si>
  <si>
    <t>Založení parkového trávníku výsevem pl do 1000 m2 v rovině a ve svahu do 1:5</t>
  </si>
  <si>
    <t>290788435</t>
  </si>
  <si>
    <t>https://podminky.urs.cz/item/CS_URS_2024_02/181411131</t>
  </si>
  <si>
    <t>22</t>
  </si>
  <si>
    <t>00572420</t>
  </si>
  <si>
    <t>osivo směs travní parková okrasná</t>
  </si>
  <si>
    <t>kg</t>
  </si>
  <si>
    <t>116381425</t>
  </si>
  <si>
    <t>75*0,02 'Přepočtené koeficientem množství</t>
  </si>
  <si>
    <t>23</t>
  </si>
  <si>
    <t>181951111</t>
  </si>
  <si>
    <t>Úprava pláně v hornině třídy těžitelnosti I skupiny 1 až 3 bez zhutnění strojně</t>
  </si>
  <si>
    <t>-1793319261</t>
  </si>
  <si>
    <t>https://podminky.urs.cz/item/CS_URS_2024_02/181951111</t>
  </si>
  <si>
    <t>24</t>
  </si>
  <si>
    <t>181951112</t>
  </si>
  <si>
    <t>Úprava pláně v hornině třídy těžitelnosti I skupiny 1 až 3 se zhutněním strojně</t>
  </si>
  <si>
    <t>-323005943</t>
  </si>
  <si>
    <t>https://podminky.urs.cz/item/CS_URS_2024_02/181951112</t>
  </si>
  <si>
    <t>120</t>
  </si>
  <si>
    <t>128</t>
  </si>
  <si>
    <t>4,5+6+4,3+4+3,5</t>
  </si>
  <si>
    <t>270,3*1,1</t>
  </si>
  <si>
    <t>25</t>
  </si>
  <si>
    <t>182303111</t>
  </si>
  <si>
    <t>Doplnění zeminy nebo substrátu na travnatých plochách tl do 50 mm rovina v rovinně a svahu do 1:5</t>
  </si>
  <si>
    <t>-1413221792</t>
  </si>
  <si>
    <t>https://podminky.urs.cz/item/CS_URS_2024_02/182303111</t>
  </si>
  <si>
    <t>26</t>
  </si>
  <si>
    <t>10371500</t>
  </si>
  <si>
    <t>substrát pro trávníky VL</t>
  </si>
  <si>
    <t>284983340</t>
  </si>
  <si>
    <t>75*0,051 'Přepočtené koeficientem množství</t>
  </si>
  <si>
    <t>27</t>
  </si>
  <si>
    <t>184813511</t>
  </si>
  <si>
    <t>Chemické odplevelení před založením kultury postřikem na široko v rovině a svahu do 1:5 ručně</t>
  </si>
  <si>
    <t>2014264798</t>
  </si>
  <si>
    <t>https://podminky.urs.cz/item/CS_URS_2024_02/184813511</t>
  </si>
  <si>
    <t>Zakládání</t>
  </si>
  <si>
    <t>28</t>
  </si>
  <si>
    <t>212751106</t>
  </si>
  <si>
    <t>Trativod z drenážních trubek flexibilních PVC-U SN 4 perforace 360° včetně lože otevřený výkop DN 160 pro meliorace</t>
  </si>
  <si>
    <t>621535126</t>
  </si>
  <si>
    <t>https://podminky.urs.cz/item/CS_URS_2024_02/212751106</t>
  </si>
  <si>
    <t>75+10</t>
  </si>
  <si>
    <t>29</t>
  </si>
  <si>
    <t>275313711</t>
  </si>
  <si>
    <t>Základové patky z betonu tř. C 20/25</t>
  </si>
  <si>
    <t>2061122531</t>
  </si>
  <si>
    <t>https://podminky.urs.cz/item/CS_URS_2024_02/275313711</t>
  </si>
  <si>
    <t>Vodorovné konstrukce</t>
  </si>
  <si>
    <t>30</t>
  </si>
  <si>
    <t>451573111</t>
  </si>
  <si>
    <t>Lože pod potrubí otevřený výkop ze štěrkopísku</t>
  </si>
  <si>
    <t>-466716335</t>
  </si>
  <si>
    <t>https://podminky.urs.cz/item/CS_URS_2024_02/451573111</t>
  </si>
  <si>
    <t>9*1,3*0,15</t>
  </si>
  <si>
    <t>31</t>
  </si>
  <si>
    <t>452112112</t>
  </si>
  <si>
    <t>Osazení betonových prstenců nebo rámů v do 100 mm pod poklopy a mříže</t>
  </si>
  <si>
    <t>kus</t>
  </si>
  <si>
    <t>870852748</t>
  </si>
  <si>
    <t>https://podminky.urs.cz/item/CS_URS_2024_02/452112112</t>
  </si>
  <si>
    <t>"UV"</t>
  </si>
  <si>
    <t>32</t>
  </si>
  <si>
    <t>59223864</t>
  </si>
  <si>
    <t>prstenec pro uliční vpusť vyrovnávací betonový 390x60x130mm</t>
  </si>
  <si>
    <t>-1641975110</t>
  </si>
  <si>
    <t>Komunikace pozemní</t>
  </si>
  <si>
    <t>33</t>
  </si>
  <si>
    <t>564851111</t>
  </si>
  <si>
    <t>Podklad ze štěrkodrtě ŠD plochy přes 100 m2 tl 150 mm</t>
  </si>
  <si>
    <t>-1064317697</t>
  </si>
  <si>
    <t>https://podminky.urs.cz/item/CS_URS_2024_02/564851111</t>
  </si>
  <si>
    <t>"ŠDb - skladba 2 (kryt z řezané kamenné mozaiky)"</t>
  </si>
  <si>
    <t>"+8% navíc"</t>
  </si>
  <si>
    <t>150,3*1,08</t>
  </si>
  <si>
    <t>34</t>
  </si>
  <si>
    <t>564871111</t>
  </si>
  <si>
    <t>Podklad ze štěrkodrtě ŠD plochy přes 100 m2 tl 250 mm</t>
  </si>
  <si>
    <t>-1014205328</t>
  </si>
  <si>
    <t>https://podminky.urs.cz/item/CS_URS_2024_02/564871111</t>
  </si>
  <si>
    <t>"ŠDa +8% navíc"</t>
  </si>
  <si>
    <t>120*1,08</t>
  </si>
  <si>
    <t>35</t>
  </si>
  <si>
    <t>567121111</t>
  </si>
  <si>
    <t>Podklad ze směsi stmelené cementem SC C 3/4 (SC I) tl 120 mm</t>
  </si>
  <si>
    <t>1961653742</t>
  </si>
  <si>
    <t>https://podminky.urs.cz/item/CS_URS_2024_02/567121111</t>
  </si>
  <si>
    <t>"+5% navíc"</t>
  </si>
  <si>
    <t>150,3*1,05</t>
  </si>
  <si>
    <t>36</t>
  </si>
  <si>
    <t>567131113</t>
  </si>
  <si>
    <t>Podklad ze směsi stmelené cementem SC C 3/4 (SC I) tl 180 mm</t>
  </si>
  <si>
    <t>-1871981291</t>
  </si>
  <si>
    <t>https://podminky.urs.cz/item/CS_URS_2024_02/567131113</t>
  </si>
  <si>
    <t>120*1,05</t>
  </si>
  <si>
    <t>37</t>
  </si>
  <si>
    <t>571908111</t>
  </si>
  <si>
    <t>Kryt vymývaným dekoračním kamenivem (kačírkem) tl 200 mm</t>
  </si>
  <si>
    <t>-2063236629</t>
  </si>
  <si>
    <t>https://podminky.urs.cz/item/CS_URS_2024_02/571908111</t>
  </si>
  <si>
    <t>"dosypávka kačírek"</t>
  </si>
  <si>
    <t>3,5</t>
  </si>
  <si>
    <t>38</t>
  </si>
  <si>
    <t>573191111</t>
  </si>
  <si>
    <t>Postřik infiltrační kationaktivní emulzí v množství 1 kg/m2</t>
  </si>
  <si>
    <t>1920424423</t>
  </si>
  <si>
    <t>https://podminky.urs.cz/item/CS_URS_2024_02/573191111</t>
  </si>
  <si>
    <t>39</t>
  </si>
  <si>
    <t>573231106</t>
  </si>
  <si>
    <t>Postřik živičný spojovací ze silniční emulze v množství 0,30 kg/m2</t>
  </si>
  <si>
    <t>-521392653</t>
  </si>
  <si>
    <t>https://podminky.urs.cz/item/CS_URS_2024_02/573231106</t>
  </si>
  <si>
    <t>"skladba 1 (kryt z asfaltu) - 3x"</t>
  </si>
  <si>
    <t>190*3</t>
  </si>
  <si>
    <t>40</t>
  </si>
  <si>
    <t>576136111</t>
  </si>
  <si>
    <t>Asfaltový koberec otevřený AKO 8 (AKOJ) tl 40 mm š do 3 m z modifikovaného asfaltu</t>
  </si>
  <si>
    <t>-548480568</t>
  </si>
  <si>
    <t>https://podminky.urs.cz/item/CS_URS_2024_02/576136111</t>
  </si>
  <si>
    <t>"skladba 1"</t>
  </si>
  <si>
    <t>190</t>
  </si>
  <si>
    <t>41</t>
  </si>
  <si>
    <t>577156131</t>
  </si>
  <si>
    <t>Asfaltový beton vrstva ložní ACL 22 (ABVH) tl 60 mm š do 3 m z modifikovaného asfaltu</t>
  </si>
  <si>
    <t>-866637268</t>
  </si>
  <si>
    <t>https://podminky.urs.cz/item/CS_URS_2024_02/577156131</t>
  </si>
  <si>
    <t>42</t>
  </si>
  <si>
    <t>577190100-R</t>
  </si>
  <si>
    <t>Asfaltový směs s vysokým modulem tuhosti VMT16, po zhutnění tl. 55 mm</t>
  </si>
  <si>
    <t>705357982</t>
  </si>
  <si>
    <t>43</t>
  </si>
  <si>
    <t>577190200-R</t>
  </si>
  <si>
    <t>Asfaltový směs s vysokým modulem tuhosti VMT22, po zhutnění tl. 70 mm</t>
  </si>
  <si>
    <t>-1172844790</t>
  </si>
  <si>
    <t>44</t>
  </si>
  <si>
    <t>591411111</t>
  </si>
  <si>
    <t>Kladení dlažby z mozaiky jednobarevné komunikací pro pěší lože z kameniva</t>
  </si>
  <si>
    <t>533962476</t>
  </si>
  <si>
    <t>https://podminky.urs.cz/item/CS_URS_2024_02/591411111</t>
  </si>
  <si>
    <t>"skladba 2 - kryt z řezané kamenné mozaiky světlé barvy"</t>
  </si>
  <si>
    <t>"kontrastní pás z řezané kamenné mozaiky tmavé bravy"</t>
  </si>
  <si>
    <t>4,3</t>
  </si>
  <si>
    <t>45</t>
  </si>
  <si>
    <t>58381010</t>
  </si>
  <si>
    <t>kostka řezanoštípaná dlažební žula 6x6x4cm</t>
  </si>
  <si>
    <t>-1825363995</t>
  </si>
  <si>
    <t>132,3*1,02 'Přepočtené koeficientem množství</t>
  </si>
  <si>
    <t>46</t>
  </si>
  <si>
    <t>596811220</t>
  </si>
  <si>
    <t>Kladení betonové dlažby komunikací pro pěší do lože z kameniva velikosti přes 0,09 do 0,25 m2 pl do 50 m2</t>
  </si>
  <si>
    <t>-1455839228</t>
  </si>
  <si>
    <t>https://podminky.urs.cz/item/CS_URS_2024_02/596811220</t>
  </si>
  <si>
    <t>"varovný pás z řezané kamenné hmatové desky s profilací a cetifikací 400/400 tl. 60 mm (syenit)"</t>
  </si>
  <si>
    <t>4,5</t>
  </si>
  <si>
    <t>"hmatový kontrast kamenné dlaždice žula bez zkosených hran, neklouzavý, rovinný povrch, tl. 60 mm"</t>
  </si>
  <si>
    <t>"umělá vodící linie řezaná kamenná dlažba drážková s cetifikací 400/400 tl. 60 mm (syenit)"</t>
  </si>
  <si>
    <t>47</t>
  </si>
  <si>
    <t>58384601-R</t>
  </si>
  <si>
    <t>řezaná kamenná hmatová desky s profilací a cetifikací 400/400 tl. 60 mm (syenit) - varovný pás</t>
  </si>
  <si>
    <t>1811822659</t>
  </si>
  <si>
    <t>4,5*1,03 'Přepočtené koeficientem množství</t>
  </si>
  <si>
    <t>48</t>
  </si>
  <si>
    <t>58384602-R</t>
  </si>
  <si>
    <t>kamenné dlaždice žula bez zkosených hran, neklouzavý, rovinný povrch, tl. 60 mm - hmatový kontrast</t>
  </si>
  <si>
    <t>-1838540206</t>
  </si>
  <si>
    <t>6*1,03 'Přepočtené koeficientem množství</t>
  </si>
  <si>
    <t>49</t>
  </si>
  <si>
    <t>58384603-R</t>
  </si>
  <si>
    <t>řezaná kamenná dlažba drážková s cetifikací 400/400 tl. 60 mm (syenit) - umělá vodící linie</t>
  </si>
  <si>
    <t>1153127398</t>
  </si>
  <si>
    <t>8,5*1,03 'Přepočtené koeficientem množství</t>
  </si>
  <si>
    <t>Trubní vedení</t>
  </si>
  <si>
    <t>50</t>
  </si>
  <si>
    <t>871353121</t>
  </si>
  <si>
    <t>Montáž kanalizačního potrubí hladkého plnostěnného SN 8 z PVC-U DN 200</t>
  </si>
  <si>
    <t>-1545148778</t>
  </si>
  <si>
    <t>https://podminky.urs.cz/item/CS_URS_2024_02/871353121</t>
  </si>
  <si>
    <t>51</t>
  </si>
  <si>
    <t>28611167</t>
  </si>
  <si>
    <t>trubka kanalizační PVC-U plnostěnná jednovrstvá DN 200x1000mm SN8</t>
  </si>
  <si>
    <t>398507407</t>
  </si>
  <si>
    <t>9*1,015 'Přepočtené koeficientem množství</t>
  </si>
  <si>
    <t>52</t>
  </si>
  <si>
    <t>877310440</t>
  </si>
  <si>
    <t>Montáž šachtových vložek na kanalizačním potrubí z PP trub korugovaných DN 150</t>
  </si>
  <si>
    <t>-1148713772</t>
  </si>
  <si>
    <t>https://podminky.urs.cz/item/CS_URS_2024_02/877310440</t>
  </si>
  <si>
    <t>"zaústění drenáží do stěny stávající UV"</t>
  </si>
  <si>
    <t>53</t>
  </si>
  <si>
    <t>28617480</t>
  </si>
  <si>
    <t>vložka šachtová kanalizace PP korugované DN 160</t>
  </si>
  <si>
    <t>1180373009</t>
  </si>
  <si>
    <t>54</t>
  </si>
  <si>
    <t>877350310</t>
  </si>
  <si>
    <t>Montáž kolen na kanalizačním potrubí z PP nebo tvrdého PVC-U trub hladkých plnostěnných DN 200</t>
  </si>
  <si>
    <t>-1482793671</t>
  </si>
  <si>
    <t>https://podminky.urs.cz/item/CS_URS_2024_02/877350310</t>
  </si>
  <si>
    <t>55</t>
  </si>
  <si>
    <t>28611364</t>
  </si>
  <si>
    <t>koleno kanalizační PVC KG 200x15°</t>
  </si>
  <si>
    <t>207325548</t>
  </si>
  <si>
    <t>56</t>
  </si>
  <si>
    <t>877350440</t>
  </si>
  <si>
    <t>Montáž šachtových vložek na kanalizačním potrubí z PP trub korugovaných DN 200</t>
  </si>
  <si>
    <t>-6484277</t>
  </si>
  <si>
    <t>https://podminky.urs.cz/item/CS_URS_2024_02/877350440</t>
  </si>
  <si>
    <t>"napojení potrubí DN 200 do stěny stávající UV"</t>
  </si>
  <si>
    <t>57</t>
  </si>
  <si>
    <t>28617481</t>
  </si>
  <si>
    <t>vložka šachtová kanalizace PP korugované DN 200</t>
  </si>
  <si>
    <t>1863443065</t>
  </si>
  <si>
    <t>58</t>
  </si>
  <si>
    <t>892352121</t>
  </si>
  <si>
    <t>Tlaková zkouška vzduchem potrubí DN 200 těsnícím vakem ucpávkovým</t>
  </si>
  <si>
    <t>úsek</t>
  </si>
  <si>
    <t>-591900303</t>
  </si>
  <si>
    <t>https://podminky.urs.cz/item/CS_URS_2024_02/892352121</t>
  </si>
  <si>
    <t>59</t>
  </si>
  <si>
    <t>895941302</t>
  </si>
  <si>
    <t>Osazení vpusti uliční DN 450 z betonových dílců dno s kalištěm</t>
  </si>
  <si>
    <t>-477893072</t>
  </si>
  <si>
    <t>https://podminky.urs.cz/item/CS_URS_2024_02/895941302</t>
  </si>
  <si>
    <t>60</t>
  </si>
  <si>
    <t>59223332</t>
  </si>
  <si>
    <t>vpusť uliční DN 450 kaliště 450/300x50mm</t>
  </si>
  <si>
    <t>1483673635</t>
  </si>
  <si>
    <t>61</t>
  </si>
  <si>
    <t>895941313</t>
  </si>
  <si>
    <t>Osazení vpusti uliční DN 450 z betonových dílců skruž horní 295 mm</t>
  </si>
  <si>
    <t>24677702</t>
  </si>
  <si>
    <t>https://podminky.urs.cz/item/CS_URS_2024_02/895941313</t>
  </si>
  <si>
    <t>62</t>
  </si>
  <si>
    <t>59223321</t>
  </si>
  <si>
    <t>vpusť uliční DN 450 skruž horní betonová 450/295x50mm</t>
  </si>
  <si>
    <t>1373501553</t>
  </si>
  <si>
    <t>63</t>
  </si>
  <si>
    <t>895941331</t>
  </si>
  <si>
    <t>Osazení vpusti uliční DN 450 z betonových dílců skruž průběžná s výtokem</t>
  </si>
  <si>
    <t>970674589</t>
  </si>
  <si>
    <t>https://podminky.urs.cz/item/CS_URS_2024_02/895941331</t>
  </si>
  <si>
    <t>64</t>
  </si>
  <si>
    <t>59224492</t>
  </si>
  <si>
    <t>skruž betonová s odtokem 200mm PVC pro uliční vpusť 450x450x50mm</t>
  </si>
  <si>
    <t>-52740192</t>
  </si>
  <si>
    <t>65</t>
  </si>
  <si>
    <t>899132111</t>
  </si>
  <si>
    <t>Výměna (výšková úprava) poklopu kanalizačního samonivelačního s ošetřením podkladu hloubky do 25 cm</t>
  </si>
  <si>
    <t>-105338745</t>
  </si>
  <si>
    <t>https://podminky.urs.cz/item/CS_URS_2024_02/899132111</t>
  </si>
  <si>
    <t>"nový poklop na zrušenou UV s výškovým vyrovnáním"</t>
  </si>
  <si>
    <t>66</t>
  </si>
  <si>
    <t>55241034</t>
  </si>
  <si>
    <t>poklop šachtový litinový kruhový DN 600 bez ventilace tř D400 v samonivelačním rámu pro extrémní dopravní zatížení</t>
  </si>
  <si>
    <t>436809039</t>
  </si>
  <si>
    <t>67</t>
  </si>
  <si>
    <t>899203211</t>
  </si>
  <si>
    <t>Demontáž mříží litinových včetně rámů hmotnosti přes 100 do 150 kg</t>
  </si>
  <si>
    <t>-911332791</t>
  </si>
  <si>
    <t>https://podminky.urs.cz/item/CS_URS_2024_02/899203211</t>
  </si>
  <si>
    <t>"rušená (přesunutá) UV"</t>
  </si>
  <si>
    <t>68</t>
  </si>
  <si>
    <t>899204112</t>
  </si>
  <si>
    <t>Osazení mříží litinových včetně rámů a košů na bahno pro třídu zatížení D400, E600</t>
  </si>
  <si>
    <t>-1385268715</t>
  </si>
  <si>
    <t>https://podminky.urs.cz/item/CS_URS_2024_02/899204112</t>
  </si>
  <si>
    <t>"nová uliční vpuťt"</t>
  </si>
  <si>
    <t>69</t>
  </si>
  <si>
    <t>59224481</t>
  </si>
  <si>
    <t>mříž vtoková s rámem pro uliční vpusť 500x500, zatížení 40 tun</t>
  </si>
  <si>
    <t>-1743233574</t>
  </si>
  <si>
    <t>70</t>
  </si>
  <si>
    <t>59223871</t>
  </si>
  <si>
    <t>koš vysoký pro uliční vpusti žárově Pz plech pro rám 500/500mm</t>
  </si>
  <si>
    <t>1269378451</t>
  </si>
  <si>
    <t>71</t>
  </si>
  <si>
    <t>899623141</t>
  </si>
  <si>
    <t>Obetonování potrubí nebo zdiva stok betonem prostým tř. C 12/15 v otevřeném výkopu</t>
  </si>
  <si>
    <t>-389568290</t>
  </si>
  <si>
    <t>https://podminky.urs.cz/item/CS_URS_2024_02/899623141</t>
  </si>
  <si>
    <t>"fixace potrubí - odhad"</t>
  </si>
  <si>
    <t>0,25</t>
  </si>
  <si>
    <t>Ostatní konstrukce a práce, bourání</t>
  </si>
  <si>
    <t>914111111</t>
  </si>
  <si>
    <t>Montáž svislé dopravní značky do velikosti 1 m2 objímkami na sloupek nebo konzolu</t>
  </si>
  <si>
    <t>-595996943</t>
  </si>
  <si>
    <t>https://podminky.urs.cz/item/CS_URS_2024_02/914111111</t>
  </si>
  <si>
    <t>73</t>
  </si>
  <si>
    <t>40445644</t>
  </si>
  <si>
    <t>informativní značky jiné IJ4a 500x500mm</t>
  </si>
  <si>
    <t>-1478257744</t>
  </si>
  <si>
    <t>74</t>
  </si>
  <si>
    <t>914511112</t>
  </si>
  <si>
    <t>Montáž sloupku dopravních značek délky do 3,5 m s betonovým základem a patkou D 60 mm</t>
  </si>
  <si>
    <t>239344879</t>
  </si>
  <si>
    <t>https://podminky.urs.cz/item/CS_URS_2024_02/914511112</t>
  </si>
  <si>
    <t>40445225</t>
  </si>
  <si>
    <t>sloupek pro dopravní značku Zn D 60mm v 3,5m</t>
  </si>
  <si>
    <t>-126375010</t>
  </si>
  <si>
    <t>76</t>
  </si>
  <si>
    <t>915221111</t>
  </si>
  <si>
    <t>Vodorovné dopravní značení vodící čáry souvislé š 250 mm bílý plast</t>
  </si>
  <si>
    <t>1643072238</t>
  </si>
  <si>
    <t>https://podminky.urs.cz/item/CS_URS_2024_02/915221111</t>
  </si>
  <si>
    <t>77</t>
  </si>
  <si>
    <t>915221121</t>
  </si>
  <si>
    <t>Vodorovné dopravní značení vodící čáry přerušované š 250 mm bílý plast</t>
  </si>
  <si>
    <t>365816332</t>
  </si>
  <si>
    <t>https://podminky.urs.cz/item/CS_URS_2024_02/915221121</t>
  </si>
  <si>
    <t>25+20,</t>
  </si>
  <si>
    <t>78</t>
  </si>
  <si>
    <t>915223121</t>
  </si>
  <si>
    <t>Vodicí linie z plastu pro orientaci nevidomých na přechodu šířky 170 mm</t>
  </si>
  <si>
    <t>1550656846</t>
  </si>
  <si>
    <t>https://podminky.urs.cz/item/CS_URS_2024_02/915223121</t>
  </si>
  <si>
    <t>"obnova vodící linie"</t>
  </si>
  <si>
    <t>79</t>
  </si>
  <si>
    <t>915231111</t>
  </si>
  <si>
    <t>Vodorovné dopravní značení přechody pro chodce, šipky, symboly bílý plast</t>
  </si>
  <si>
    <t>427979679</t>
  </si>
  <si>
    <t>https://podminky.urs.cz/item/CS_URS_2024_02/915231111</t>
  </si>
  <si>
    <t>"obnova přechodu"</t>
  </si>
  <si>
    <t>4*1,5</t>
  </si>
  <si>
    <t>80</t>
  </si>
  <si>
    <t>915611111</t>
  </si>
  <si>
    <t>Předznačení vodorovného liniového značení</t>
  </si>
  <si>
    <t>-1061229436</t>
  </si>
  <si>
    <t>https://podminky.urs.cz/item/CS_URS_2024_02/915611111</t>
  </si>
  <si>
    <t>15+25+20+3,5</t>
  </si>
  <si>
    <t>81</t>
  </si>
  <si>
    <t>915621111</t>
  </si>
  <si>
    <t>Předznačení vodorovného plošného značení</t>
  </si>
  <si>
    <t>2082510321</t>
  </si>
  <si>
    <t>https://podminky.urs.cz/item/CS_URS_2024_02/915621111</t>
  </si>
  <si>
    <t>82</t>
  </si>
  <si>
    <t>916241213</t>
  </si>
  <si>
    <t>Osazení obrubníku kamenného stojatého s boční opěrou do lože z betonu prostého</t>
  </si>
  <si>
    <t>-472774338</t>
  </si>
  <si>
    <t>https://podminky.urs.cz/item/CS_URS_2024_02/916241213</t>
  </si>
  <si>
    <t>"obrubník OP3 (25x20 cm)"</t>
  </si>
  <si>
    <t>"obrubník OP8 (10x20 cm)"</t>
  </si>
  <si>
    <t>90</t>
  </si>
  <si>
    <t>83</t>
  </si>
  <si>
    <t>58380004</t>
  </si>
  <si>
    <t>obrubník kamenný žulový přímý 1000x250x200mm</t>
  </si>
  <si>
    <t>1437921851</t>
  </si>
  <si>
    <t>56*1,02 'Přepočtené koeficientem množství</t>
  </si>
  <si>
    <t>84</t>
  </si>
  <si>
    <t>58380374-R</t>
  </si>
  <si>
    <t>obrubník kamenný žulový přímý 1000x100x200mm</t>
  </si>
  <si>
    <t>-1041248244</t>
  </si>
  <si>
    <t>90*1,02 'Přepočtené koeficientem množství</t>
  </si>
  <si>
    <t>85</t>
  </si>
  <si>
    <t>916431112</t>
  </si>
  <si>
    <t>Osazení bezbariérového betonového obrubníku do betonového lože tl 150 mm s boční opěrou</t>
  </si>
  <si>
    <t>-864594172</t>
  </si>
  <si>
    <t>https://podminky.urs.cz/item/CS_URS_2024_02/916431112</t>
  </si>
  <si>
    <t>"přímá část + přechodová část"</t>
  </si>
  <si>
    <t>14+2</t>
  </si>
  <si>
    <t>86</t>
  </si>
  <si>
    <t>59217041-R</t>
  </si>
  <si>
    <t>obrubník bezbariérový přímý (syenit), výška nášlapu 160 mm</t>
  </si>
  <si>
    <t>1538296189</t>
  </si>
  <si>
    <t>14*1,02 'Přepočtené koeficientem množství</t>
  </si>
  <si>
    <t>87</t>
  </si>
  <si>
    <t>59217040-R</t>
  </si>
  <si>
    <t>obrubník  bezbariérový náběhový (syenit)</t>
  </si>
  <si>
    <t>613722245</t>
  </si>
  <si>
    <t>2*1,02 'Přepočtené koeficientem množství</t>
  </si>
  <si>
    <t>88</t>
  </si>
  <si>
    <t>919731121</t>
  </si>
  <si>
    <t>Zarovnání styčné plochy podkladu nebo krytu živičného tl do 50 mm</t>
  </si>
  <si>
    <t>-1114795391</t>
  </si>
  <si>
    <t>https://podminky.urs.cz/item/CS_URS_2024_02/919731121</t>
  </si>
  <si>
    <t>89</t>
  </si>
  <si>
    <t>919732221</t>
  </si>
  <si>
    <t>Styčná spára napojení nového živičného povrchu na stávající za tepla š 15 mm hl 25 mm bez prořezání</t>
  </si>
  <si>
    <t>419972001</t>
  </si>
  <si>
    <t>https://podminky.urs.cz/item/CS_URS_2024_02/919732221</t>
  </si>
  <si>
    <t>1+1+72+72</t>
  </si>
  <si>
    <t>919735111</t>
  </si>
  <si>
    <t>Řezání stávajícího živičného krytu hl do 50 mm</t>
  </si>
  <si>
    <t>-1018518947</t>
  </si>
  <si>
    <t>https://podminky.urs.cz/item/CS_URS_2024_02/919735111</t>
  </si>
  <si>
    <t>"pro finální pokládku obrusné vrstvy"</t>
  </si>
  <si>
    <t>1+1+72</t>
  </si>
  <si>
    <t>91</t>
  </si>
  <si>
    <t>919735113</t>
  </si>
  <si>
    <t>Řezání stávajícího živičného krytu hl přes 100 do 150 mm</t>
  </si>
  <si>
    <t>-505583275</t>
  </si>
  <si>
    <t>https://podminky.urs.cz/item/CS_URS_2024_02/919735113</t>
  </si>
  <si>
    <t>"při frézování - příčné zaříznutí"</t>
  </si>
  <si>
    <t>2*1</t>
  </si>
  <si>
    <t>92</t>
  </si>
  <si>
    <t>938908411</t>
  </si>
  <si>
    <t>Čištění vozovek splachováním vodou</t>
  </si>
  <si>
    <t>231659908</t>
  </si>
  <si>
    <t>https://podminky.urs.cz/item/CS_URS_2024_02/938908411</t>
  </si>
  <si>
    <t>"skladba 1 (kryt z asfaltu)"</t>
  </si>
  <si>
    <t>"před pokládkou a po finální pokládce asfaltu"</t>
  </si>
  <si>
    <t>190*2</t>
  </si>
  <si>
    <t>"průběžné čištění vozovky"</t>
  </si>
  <si>
    <t>3*500</t>
  </si>
  <si>
    <t>93</t>
  </si>
  <si>
    <t>938909331</t>
  </si>
  <si>
    <t>Čištění vozovek metením ručně podkladu nebo krytu betonového nebo živičného</t>
  </si>
  <si>
    <t>883474274</t>
  </si>
  <si>
    <t>https://podminky.urs.cz/item/CS_URS_2024_02/938909331</t>
  </si>
  <si>
    <t>94</t>
  </si>
  <si>
    <t>977151126</t>
  </si>
  <si>
    <t>Jádrové vrty diamantovými korunkami do stavebních materiálů D přes 200 do 225 mm</t>
  </si>
  <si>
    <t>-988805013</t>
  </si>
  <si>
    <t>https://podminky.urs.cz/item/CS_URS_2024_02/977151126</t>
  </si>
  <si>
    <t>0,1</t>
  </si>
  <si>
    <t>2*0,1</t>
  </si>
  <si>
    <t>997</t>
  </si>
  <si>
    <t>Přesun sutě</t>
  </si>
  <si>
    <t>95</t>
  </si>
  <si>
    <t>997221551</t>
  </si>
  <si>
    <t>Vodorovná doprava suti ze sypkých materiálů do 1 km</t>
  </si>
  <si>
    <t>-1055541957</t>
  </si>
  <si>
    <t>https://podminky.urs.cz/item/CS_URS_2024_02/997221551</t>
  </si>
  <si>
    <t>"asfalt z frézování"</t>
  </si>
  <si>
    <t>0,994+16,56+9,936</t>
  </si>
  <si>
    <t>"ostatní odpad (čištění komunikace apod.)"</t>
  </si>
  <si>
    <t>1,88+3,006+0,026</t>
  </si>
  <si>
    <t>96</t>
  </si>
  <si>
    <t>997221559</t>
  </si>
  <si>
    <t>Příplatek ZKD 1 km u vodorovné dopravy suti ze sypkých materiálů</t>
  </si>
  <si>
    <t>-367749861</t>
  </si>
  <si>
    <t>https://podminky.urs.cz/item/CS_URS_2024_02/997221559</t>
  </si>
  <si>
    <t>"skládka do 20 km"</t>
  </si>
  <si>
    <t>(0,994+16,56+9,936)*(20-1)</t>
  </si>
  <si>
    <t>(1,88+3,006+0,026)*(20-1)</t>
  </si>
  <si>
    <t>97</t>
  </si>
  <si>
    <t>997221561</t>
  </si>
  <si>
    <t>Vodorovná doprava suti z kusových materiálů do 1 km</t>
  </si>
  <si>
    <t>-672322884</t>
  </si>
  <si>
    <t>https://podminky.urs.cz/item/CS_URS_2024_02/997221561</t>
  </si>
  <si>
    <t>"dlažba, obrubníky"</t>
  </si>
  <si>
    <t>"odvoz na skládku investora do 8 km bez poplatku - cca 80%"</t>
  </si>
  <si>
    <t>(36,4+20,88)*80/100</t>
  </si>
  <si>
    <t>"odvoz na skládku do 20 km s poplatkem - cca 20%"</t>
  </si>
  <si>
    <t>(36,4+20,88)*20/100</t>
  </si>
  <si>
    <t>98</t>
  </si>
  <si>
    <t>997221569</t>
  </si>
  <si>
    <t>Příplatek ZKD 1 km u vodorovné dopravy suti z kusových materiálů</t>
  </si>
  <si>
    <t>-1333786481</t>
  </si>
  <si>
    <t>https://podminky.urs.cz/item/CS_URS_2024_02/997221569</t>
  </si>
  <si>
    <t>(36,4+20,88)*80/100*(8-1)</t>
  </si>
  <si>
    <t>(36,4+20,88)*20/100*(20-1)</t>
  </si>
  <si>
    <t>99</t>
  </si>
  <si>
    <t>997221861</t>
  </si>
  <si>
    <t>Poplatek za uložení na recyklační skládce (skládkovné) stavebního odpadu z prostého betonu pod kódem 17 01 01</t>
  </si>
  <si>
    <t>-1293893908</t>
  </si>
  <si>
    <t>https://podminky.urs.cz/item/CS_URS_2024_02/997221861</t>
  </si>
  <si>
    <t>100</t>
  </si>
  <si>
    <t>997221875</t>
  </si>
  <si>
    <t>Poplatek za uložení na recyklační skládce (skládkovné) stavebního odpadu asfaltového bez obsahu dehtu zatříděného do Katalogu odpadů pod kódem 17 03 02</t>
  </si>
  <si>
    <t>281995084</t>
  </si>
  <si>
    <t>https://podminky.urs.cz/item/CS_URS_2024_02/997221875</t>
  </si>
  <si>
    <t>101</t>
  </si>
  <si>
    <t>997013631</t>
  </si>
  <si>
    <t>Poplatek za uložení na skládce (skládkovné) stavebního odpadu směsného kód odpadu 17 09 04</t>
  </si>
  <si>
    <t>40266411</t>
  </si>
  <si>
    <t>https://podminky.urs.cz/item/CS_URS_2024_02/997013631</t>
  </si>
  <si>
    <t>998</t>
  </si>
  <si>
    <t>Přesun hmot</t>
  </si>
  <si>
    <t>102</t>
  </si>
  <si>
    <t>998223011</t>
  </si>
  <si>
    <t>Přesun hmot pro pozemní komunikace s krytem dlážděným</t>
  </si>
  <si>
    <t>-1119510990</t>
  </si>
  <si>
    <t>https://podminky.urs.cz/item/CS_URS_2024_02/998223011</t>
  </si>
  <si>
    <t>01.2 - Opěrná zídka</t>
  </si>
  <si>
    <t xml:space="preserve">    3 - Svislé a kompletní konstrukce</t>
  </si>
  <si>
    <t xml:space="preserve">    6 - Úpravy povrchů, podlahy a osazování výplní</t>
  </si>
  <si>
    <t>111251101</t>
  </si>
  <si>
    <t>Odstranění křovin a stromů průměru kmene do 100 mm i s kořeny sklonu terénu do 1:5 z celkové plochy do 100 m2 strojně</t>
  </si>
  <si>
    <t>-335395341</t>
  </si>
  <si>
    <t>https://podminky.urs.cz/item/CS_URS_2024_02/111251101</t>
  </si>
  <si>
    <t>112251101</t>
  </si>
  <si>
    <t>Odstranění pařezů průměru přes 100 do 300 mm</t>
  </si>
  <si>
    <t>34151661</t>
  </si>
  <si>
    <t>https://podminky.urs.cz/item/CS_URS_2024_02/112251101</t>
  </si>
  <si>
    <t>1427928373</t>
  </si>
  <si>
    <t>"pro nový základ nově vyzděné zídky"</t>
  </si>
  <si>
    <t>(12*1,5+7+4)*0,6*1</t>
  </si>
  <si>
    <t>162201421</t>
  </si>
  <si>
    <t>Vodorovné přemístění pařezů do 1 km D přes 100 do 300 mm</t>
  </si>
  <si>
    <t>1035196921</t>
  </si>
  <si>
    <t>https://podminky.urs.cz/item/CS_URS_2024_02/162201421</t>
  </si>
  <si>
    <t>162301501</t>
  </si>
  <si>
    <t>Vodorovné přemístění křovin do 5 km D kmene do 100 mm</t>
  </si>
  <si>
    <t>-31699477</t>
  </si>
  <si>
    <t>https://podminky.urs.cz/item/CS_URS_2024_02/162301501</t>
  </si>
  <si>
    <t>162301971</t>
  </si>
  <si>
    <t>Příplatek k vodorovnému přemístění pařezů D přes 100 do 300 mm ZKD 1 km</t>
  </si>
  <si>
    <t>1322220557</t>
  </si>
  <si>
    <t>https://podminky.urs.cz/item/CS_URS_2024_02/162301971</t>
  </si>
  <si>
    <t>"odvoz do 20 km"</t>
  </si>
  <si>
    <t>4*19</t>
  </si>
  <si>
    <t>162301981</t>
  </si>
  <si>
    <t>Příplatek k vodorovnému přemístění křovin D kmene do 100 mm ZKD 1 km</t>
  </si>
  <si>
    <t>1662956298</t>
  </si>
  <si>
    <t>https://podminky.urs.cz/item/CS_URS_2024_02/162301981</t>
  </si>
  <si>
    <t>50*15</t>
  </si>
  <si>
    <t>17,4</t>
  </si>
  <si>
    <t>-594084975</t>
  </si>
  <si>
    <t>17,4*10</t>
  </si>
  <si>
    <t>17,4*2</t>
  </si>
  <si>
    <t>171201238-R</t>
  </si>
  <si>
    <t xml:space="preserve">Poplatek za uložení biologického odpadu (pařezy do 300 mm) na skládku nebo kompostárnu </t>
  </si>
  <si>
    <t>1400145673</t>
  </si>
  <si>
    <t>171201239-R</t>
  </si>
  <si>
    <t>Poplatek za uložení biologického odpadu (smýcené křoviny) na skládku nebo kompostárnu (přepočtené na plochu)</t>
  </si>
  <si>
    <t>-365731855</t>
  </si>
  <si>
    <t>174251201</t>
  </si>
  <si>
    <t>Zásyp jam po pařezech D pařezů do 300 mm strojně</t>
  </si>
  <si>
    <t>1982239612</t>
  </si>
  <si>
    <t>https://podminky.urs.cz/item/CS_URS_2024_02/174251201</t>
  </si>
  <si>
    <t>"materiálem z výkopů a odkopů"</t>
  </si>
  <si>
    <t>213311142</t>
  </si>
  <si>
    <t>Polštáře zhutněné pod základy ze štěrkopísku netříděného</t>
  </si>
  <si>
    <t>440673945</t>
  </si>
  <si>
    <t>https://podminky.urs.cz/item/CS_URS_2024_02/213311142</t>
  </si>
  <si>
    <t>"pod nově vyzděnou zídku"</t>
  </si>
  <si>
    <t>(12*1,5+7+4)*0,6*0,2*1,05</t>
  </si>
  <si>
    <t>274313611</t>
  </si>
  <si>
    <t>Základové pásy z betonu tř. C 16/20</t>
  </si>
  <si>
    <t>-1741677146</t>
  </si>
  <si>
    <t>https://podminky.urs.cz/item/CS_URS_2024_02/274313611</t>
  </si>
  <si>
    <t>(12*1,5+7+4)*0,6*0,8*1,035</t>
  </si>
  <si>
    <t>274361821</t>
  </si>
  <si>
    <t>Výztuž základových pasů betonářskou ocelí 10 505 (R)</t>
  </si>
  <si>
    <t>-1240509567</t>
  </si>
  <si>
    <t>https://podminky.urs.cz/item/CS_URS_2024_02/274361821</t>
  </si>
  <si>
    <t>"spřahující trn R20, dl. 0,3 m, á 0,3 m"</t>
  </si>
  <si>
    <t>(12*1,5+7+4)/0,3*0,3*1,1*2,466/1000</t>
  </si>
  <si>
    <t>Svislé a kompletní konstrukce</t>
  </si>
  <si>
    <t>348211912</t>
  </si>
  <si>
    <t>Příplatek k cenám zdiva plotových zdí z kamene na maltu za oboustranné lícování zdiva</t>
  </si>
  <si>
    <t>-1341432086</t>
  </si>
  <si>
    <t>https://podminky.urs.cz/item/CS_URS_2024_02/348211912</t>
  </si>
  <si>
    <t>348213224</t>
  </si>
  <si>
    <t>Zdění zdiva plotových zdí z pravidelných kamenů na maltu obj kamene přes 0,02 m3 š spáry přes 20 do 50 mm</t>
  </si>
  <si>
    <t>-1388430279</t>
  </si>
  <si>
    <t>https://podminky.urs.cz/item/CS_URS_2024_02/348213224</t>
  </si>
  <si>
    <t>"nová opěrná zídka ze stávajícho materiálu"</t>
  </si>
  <si>
    <t>"manipulace zahrnuta v přesunu hmot (2,85437 t/m3)"</t>
  </si>
  <si>
    <t>(12*1,5+7+4)*0,6*0,9</t>
  </si>
  <si>
    <t>Úpravy povrchů, podlahy a osazování výplní</t>
  </si>
  <si>
    <t>628631211</t>
  </si>
  <si>
    <t>Spárování zdí a valů z lomového kamene cementovou maltou hl do 30 mm</t>
  </si>
  <si>
    <t>-624090663</t>
  </si>
  <si>
    <t>https://podminky.urs.cz/item/CS_URS_2024_02/628631211</t>
  </si>
  <si>
    <t>12*2*(1,5+0,6)*0,9</t>
  </si>
  <si>
    <t>2*(7+0,6)*0,9</t>
  </si>
  <si>
    <t>2*(4+0,6)*0,9</t>
  </si>
  <si>
    <t>631351101</t>
  </si>
  <si>
    <t>Zřízení bednění rýh a hran v podlahách</t>
  </si>
  <si>
    <t>1278695080</t>
  </si>
  <si>
    <t>https://podminky.urs.cz/item/CS_URS_2024_02/631351101</t>
  </si>
  <si>
    <t>"ukončení zídky potěrem"</t>
  </si>
  <si>
    <t>12*2*(1,5+0,6)*0,05</t>
  </si>
  <si>
    <t>2*(7+0,6)*0,05</t>
  </si>
  <si>
    <t>2*(4+0,6)*0,05</t>
  </si>
  <si>
    <t>631351102</t>
  </si>
  <si>
    <t>Odstranění bednění rýh a hran v podlahách</t>
  </si>
  <si>
    <t>-1810934636</t>
  </si>
  <si>
    <t>https://podminky.urs.cz/item/CS_URS_2024_02/631351102</t>
  </si>
  <si>
    <t>632450124</t>
  </si>
  <si>
    <t>Vyrovnávací cementový potěr tl přes 40 do 50 mm ze suchých směsí provedený v pásu</t>
  </si>
  <si>
    <t>-1831040282</t>
  </si>
  <si>
    <t>https://podminky.urs.cz/item/CS_URS_2024_02/632450124</t>
  </si>
  <si>
    <t>(12*1,5+7+4)*0,6</t>
  </si>
  <si>
    <t>961044111</t>
  </si>
  <si>
    <t>Bourání základů z betonu prostého</t>
  </si>
  <si>
    <t>1436542727</t>
  </si>
  <si>
    <t>https://podminky.urs.cz/item/CS_URS_2024_02/961044111</t>
  </si>
  <si>
    <t>"stávající základ bourané kamenné zídky"</t>
  </si>
  <si>
    <t>56*0,8*0,6</t>
  </si>
  <si>
    <t>962022491</t>
  </si>
  <si>
    <t>Bourání zdiva nadzákladového kamenného na MC přes 1 m3</t>
  </si>
  <si>
    <t>-1652468433</t>
  </si>
  <si>
    <t>https://podminky.urs.cz/item/CS_URS_2024_02/962022491</t>
  </si>
  <si>
    <t>"bourání stávající zídky (cca 65 % pro opětovné použití, cca 35% odvoz na skládku investora)"</t>
  </si>
  <si>
    <t>56*0,6*0,75</t>
  </si>
  <si>
    <t>963015121</t>
  </si>
  <si>
    <t>Demontáž prefabrikovaných krycích desek kanálů, šachet nebo žump do hmotnosti 0,09 t</t>
  </si>
  <si>
    <t>911013140</t>
  </si>
  <si>
    <t>https://podminky.urs.cz/item/CS_URS_2024_02/963015121</t>
  </si>
  <si>
    <t>"krycí hlavice kamenné zídky"</t>
  </si>
  <si>
    <t>965045113</t>
  </si>
  <si>
    <t>Bourání potěrů cementových nebo pískocementových tl do 50 mm pl přes 4 m2</t>
  </si>
  <si>
    <t>-1769430915</t>
  </si>
  <si>
    <t>https://podminky.urs.cz/item/CS_URS_2024_02/965045113</t>
  </si>
  <si>
    <t>"krycí potěr bourané zídky"</t>
  </si>
  <si>
    <t>56*0,6</t>
  </si>
  <si>
    <t>985222111</t>
  </si>
  <si>
    <t>Sbírání a třídění kamene ručně ze suti s očištěním</t>
  </si>
  <si>
    <t>-1897002450</t>
  </si>
  <si>
    <t>https://podminky.urs.cz/item/CS_URS_2024_02/985222111</t>
  </si>
  <si>
    <t>"pro opětovné vyzdění z bourané zídky"</t>
  </si>
  <si>
    <t>(18+7+4)*0,6*0,9</t>
  </si>
  <si>
    <t>989204010-R</t>
  </si>
  <si>
    <t>Demontáž a zpětná montáž stožárů ocelových samostatně stojících, délky do 12 m (vč. zemních prací, základu)</t>
  </si>
  <si>
    <t>661920456</t>
  </si>
  <si>
    <t>989204020-R</t>
  </si>
  <si>
    <t>Přemístění vývěsek (vč. zemních prací, základu)</t>
  </si>
  <si>
    <t>-112698829</t>
  </si>
  <si>
    <t>-9414148</t>
  </si>
  <si>
    <t>"beton z bourání základů"</t>
  </si>
  <si>
    <t>53,76</t>
  </si>
  <si>
    <t>3,024</t>
  </si>
  <si>
    <t>"bourané krycí desky"</t>
  </si>
  <si>
    <t>0,86</t>
  </si>
  <si>
    <t>"nevyužité zbytky z kamenné zídky (mimo kamenů - zbytky malty apod.)"</t>
  </si>
  <si>
    <t>6,3</t>
  </si>
  <si>
    <t>"nevyužité kameny z bourání stávající zídky (odvoz na skládku investora)"</t>
  </si>
  <si>
    <t>"zbylá část pro uložení na skládku investora (hmotnost cca 2,5 t/m3)"</t>
  </si>
  <si>
    <t>(25,2-15,66)*2,5</t>
  </si>
  <si>
    <t>809504633</t>
  </si>
  <si>
    <t>"odvoz na skládku do 20 km - suť"</t>
  </si>
  <si>
    <t>63,944*(20-1)</t>
  </si>
  <si>
    <t>"nevyužité kameny z bourání stávající zídky (odvoz na skládku investora do 8 km)"</t>
  </si>
  <si>
    <t>(25,2-15,66)*2,5*(8-1)</t>
  </si>
  <si>
    <t>997221611</t>
  </si>
  <si>
    <t>Nakládání suti na dopravní prostředky pro vodorovnou dopravu</t>
  </si>
  <si>
    <t>20680290</t>
  </si>
  <si>
    <t>https://podminky.urs.cz/item/CS_URS_2024_02/997221611</t>
  </si>
  <si>
    <t>"nevyužité kameny z bourání stávající zídky po očištění"</t>
  </si>
  <si>
    <t>-580564004</t>
  </si>
  <si>
    <t>997013871</t>
  </si>
  <si>
    <t>Poplatek za uložení stavebního odpadu na recyklační skládce (skládkovné) směsného stavebního a demoličního kód odpadu 17 09 04</t>
  </si>
  <si>
    <t>786248058</t>
  </si>
  <si>
    <t>https://podminky.urs.cz/item/CS_URS_2024_02/997013871</t>
  </si>
  <si>
    <t>998232110</t>
  </si>
  <si>
    <t>Přesun hmot pro oplocení zděné z cihel nebo tvárnic v do 3 m</t>
  </si>
  <si>
    <t>-1342448378</t>
  </si>
  <si>
    <t>https://podminky.urs.cz/item/CS_URS_2024_02/998232110</t>
  </si>
  <si>
    <t>01.3 - Ochrana inženýrských sítí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</si>
  <si>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</si>
  <si>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</si>
  <si>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</si>
  <si>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</si>
  <si>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</si>
  <si>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</si>
  <si>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</si>
  <si>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</si>
  <si>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1574218763</t>
  </si>
  <si>
    <t>https://podminky.urs.cz/item/CS_URS_2024_02/460010024</t>
  </si>
  <si>
    <t>Střet vedení TUL -Liberecká IS</t>
  </si>
  <si>
    <t>Střet vedení Tmobile</t>
  </si>
  <si>
    <t>Střet vedení Cerberos</t>
  </si>
  <si>
    <t>Střet vedení ČEZ</t>
  </si>
  <si>
    <t>Střet vedení Cetin</t>
  </si>
  <si>
    <t>2*50</t>
  </si>
  <si>
    <t>Střet vedení VO a SSZ</t>
  </si>
  <si>
    <t>Střet vedení Nemocnice Liberec - Příčný kabelovod nemocnice</t>
  </si>
  <si>
    <t>Datové vedení</t>
  </si>
  <si>
    <t>317/1000</t>
  </si>
  <si>
    <t>460161142</t>
  </si>
  <si>
    <t>Hloubení kabelových rýh ručně š 35 cm hl 50 cm v hornině tř I skupiny 3</t>
  </si>
  <si>
    <t>-286696830</t>
  </si>
  <si>
    <t>https://podminky.urs.cz/item/CS_URS_2024_02/460161142</t>
  </si>
  <si>
    <t>"ruční odkopání"</t>
  </si>
  <si>
    <t>"vedení Cetin (2x50 m + 50 m rezerva)"</t>
  </si>
  <si>
    <t>2*50+50</t>
  </si>
  <si>
    <t>7*2</t>
  </si>
  <si>
    <t>"příčné sondy - odhad 10%"</t>
  </si>
  <si>
    <t>379*10/100</t>
  </si>
  <si>
    <t>460341113</t>
  </si>
  <si>
    <t>Vodorovné přemístění horniny jakékoliv třídy dopravními prostředky při elektromontážích přes 500 do 1000 m</t>
  </si>
  <si>
    <t>-396304478</t>
  </si>
  <si>
    <t>https://podminky.urs.cz/item/CS_URS_2024_02/460341113</t>
  </si>
  <si>
    <t>"odvoz přebytečného (nahrazeného materiálu)"</t>
  </si>
  <si>
    <t>"předpoklad 50% stávajícho a 50% nakupovaného materiálu"</t>
  </si>
  <si>
    <t>379*0,35*0,4*50/100</t>
  </si>
  <si>
    <t>"objem betonu"</t>
  </si>
  <si>
    <t>379*0,35*0,1</t>
  </si>
  <si>
    <t>460341121</t>
  </si>
  <si>
    <t>Příplatek k vodorovnému přemístění horniny dopravními prostředky při elektromontážích za každých dalších i započatých 1000 m</t>
  </si>
  <si>
    <t>-1339097957</t>
  </si>
  <si>
    <t>https://podminky.urs.cz/item/CS_URS_2024_02/460341121</t>
  </si>
  <si>
    <t>39,795*(20-1)</t>
  </si>
  <si>
    <t>460361121</t>
  </si>
  <si>
    <t>Poplatek za uložení zeminy na recyklační skládce (skládkovné) kód odpadu 17 05 04</t>
  </si>
  <si>
    <t>-178037253</t>
  </si>
  <si>
    <t>https://podminky.urs.cz/item/CS_URS_2024_02/460361121</t>
  </si>
  <si>
    <t>39,795*2</t>
  </si>
  <si>
    <t>460371121</t>
  </si>
  <si>
    <t>Naložení výkopku při elektromontážích strojně z hornin třídy I skupiny 1 až 3</t>
  </si>
  <si>
    <t>1937108771</t>
  </si>
  <si>
    <t>https://podminky.urs.cz/item/CS_URS_2024_02/460371121</t>
  </si>
  <si>
    <t>37,795</t>
  </si>
  <si>
    <t>460431142</t>
  </si>
  <si>
    <t>Zásyp kabelových rýh ručně se zhutněním š 35 cm hl 40 cm z horniny tř I skupiny 3</t>
  </si>
  <si>
    <t>1288061890</t>
  </si>
  <si>
    <t>https://podminky.urs.cz/item/CS_URS_2024_02/460431142</t>
  </si>
  <si>
    <t>"zásyp (hloubka 50 cm minus obetonování 10 cm = 40 cm)"</t>
  </si>
  <si>
    <t>379</t>
  </si>
  <si>
    <t>58331200</t>
  </si>
  <si>
    <t>štěrkopísek netříděný</t>
  </si>
  <si>
    <t>256</t>
  </si>
  <si>
    <t>-457725067</t>
  </si>
  <si>
    <t>"zásyp (hloubka 50 cm minus obetonování 10 cm)"</t>
  </si>
  <si>
    <t>"předpoklad 50% stávajícho a50% nakupovaného materiálu"</t>
  </si>
  <si>
    <t>379*0,35*0,4*50/100*2</t>
  </si>
  <si>
    <t>460451152</t>
  </si>
  <si>
    <t>Zásyp kabelových rýh strojně se zhutněním š 35 cm hl 50 cm z horniny tř I skupiny 3</t>
  </si>
  <si>
    <t>-830486785</t>
  </si>
  <si>
    <t>https://podminky.urs.cz/item/CS_URS_2024_02/460451152</t>
  </si>
  <si>
    <t>460671113</t>
  </si>
  <si>
    <t>Výstražná fólie pro krytí kabelů šířky přes 25 do 34 cm</t>
  </si>
  <si>
    <t>-1060686269</t>
  </si>
  <si>
    <t>https://podminky.urs.cz/item/CS_URS_2024_02/460671113</t>
  </si>
  <si>
    <t>"chráničky + kabelové žlaby"</t>
  </si>
  <si>
    <t>365+2*7</t>
  </si>
  <si>
    <t>460671124</t>
  </si>
  <si>
    <t>Výstražná deska pro krytí kabelů šířky přes 25 do 30 cm</t>
  </si>
  <si>
    <t>1722243668</t>
  </si>
  <si>
    <t>https://podminky.urs.cz/item/CS_URS_2024_02/460671124</t>
  </si>
  <si>
    <t>460752112</t>
  </si>
  <si>
    <t>Osazení kabelových kanálů do rýhy ze žlabů plastových šířky přes 10 do 20 cm</t>
  </si>
  <si>
    <t>524196692</t>
  </si>
  <si>
    <t>https://podminky.urs.cz/item/CS_URS_2024_02/460752112</t>
  </si>
  <si>
    <t>"vedení Nemocnice Liberec - Příčný kabelovod nemocnice"</t>
  </si>
  <si>
    <t>"doplnění 7x kabelový žlab KZ10 V délce 2m"</t>
  </si>
  <si>
    <t>56245112</t>
  </si>
  <si>
    <t>žlab kabelový s víkem ze směsových plastů 100x100mm</t>
  </si>
  <si>
    <t>1849786298</t>
  </si>
  <si>
    <t>460791114</t>
  </si>
  <si>
    <t>Montáž trubek ochranných plastových uložených volně do rýhy tuhých D přes 90 do 110 mm</t>
  </si>
  <si>
    <t>1596031762</t>
  </si>
  <si>
    <t>https://podminky.urs.cz/item/CS_URS_2024_02/460791114</t>
  </si>
  <si>
    <t>"vedení TUL -Liberecká IS"</t>
  </si>
  <si>
    <t>"vedení Tmobile"</t>
  </si>
  <si>
    <t>"vedení Cerberos"</t>
  </si>
  <si>
    <t>"vedení ČEZ"</t>
  </si>
  <si>
    <t>"vedení VO a SSZ"</t>
  </si>
  <si>
    <t>"datové vedení"</t>
  </si>
  <si>
    <t>34571098</t>
  </si>
  <si>
    <t>trubka elektroinstalační dělená (chránička) D 100/110mm, HDPE</t>
  </si>
  <si>
    <t>383095589</t>
  </si>
  <si>
    <t>365*1,05 'Přepočtené koeficientem množství</t>
  </si>
  <si>
    <t>460871171</t>
  </si>
  <si>
    <t>Podklad vozovky a chodníku z betonu prostého při elektromontážích tl do 10 cm</t>
  </si>
  <si>
    <t>792101931</t>
  </si>
  <si>
    <t>https://podminky.urs.cz/item/CS_URS_2024_02/460871171</t>
  </si>
  <si>
    <t>"přebetonování nad chráničkou"</t>
  </si>
  <si>
    <t>"dle délky chrániček"</t>
  </si>
  <si>
    <t>365*0,35</t>
  </si>
  <si>
    <t>469981111</t>
  </si>
  <si>
    <t>Přesun hmot pro pomocné stavební práce při elektromotážích</t>
  </si>
  <si>
    <t>-2057605237</t>
  </si>
  <si>
    <t>https://podminky.urs.cz/item/CS_URS_2024_02/469981111</t>
  </si>
  <si>
    <t>Základy</t>
  </si>
  <si>
    <t>Základy příslušenství</t>
  </si>
  <si>
    <t>4,808</t>
  </si>
  <si>
    <t>01.4 - Základy pro vybavení</t>
  </si>
  <si>
    <t>131213701</t>
  </si>
  <si>
    <t>Hloubení nezapažených jam v soudržných horninách třídy těžitelnosti I skupiny 3 ručně</t>
  </si>
  <si>
    <t>-1747210968</t>
  </si>
  <si>
    <t>https://podminky.urs.cz/item/CS_URS_2024_02/131213701</t>
  </si>
  <si>
    <t>základy</t>
  </si>
  <si>
    <t>FIG</t>
  </si>
  <si>
    <t>Rozpad figury: Základy</t>
  </si>
  <si>
    <t>"zastávka" 1,10*0,60*1,20*5 + 0,50*0,50*1,20*2</t>
  </si>
  <si>
    <t>"koš" 0,50*0,30*0,80</t>
  </si>
  <si>
    <t>"staniční sloupek" 0,40*0,40*0,80</t>
  </si>
  <si>
    <t>-1158976248</t>
  </si>
  <si>
    <t>1615092642</t>
  </si>
  <si>
    <t>1748794090</t>
  </si>
  <si>
    <t>odvoz na skládku 20 km</t>
  </si>
  <si>
    <t>Základy *20</t>
  </si>
  <si>
    <t>-1604467120</t>
  </si>
  <si>
    <t>-1144935031</t>
  </si>
  <si>
    <t>základy * 2</t>
  </si>
  <si>
    <t>-1206330294</t>
  </si>
  <si>
    <t xml:space="preserve">odvoz na skládku </t>
  </si>
  <si>
    <t>-1309425274</t>
  </si>
  <si>
    <t>1769423799</t>
  </si>
  <si>
    <t>02 - Veřejné osvětlení, silnoproudá elektrotechnika</t>
  </si>
  <si>
    <t xml:space="preserve">Poznámka:  Všechna el. zařízení, systémy a konstrukce budou oceňovány a dodávány plně funkční, tj. včetně všech komponentů, upevňovacích prvků, podpor a prostupů atd. Ceny obsahují náklady na přesun hmot a případný odvoz sutě, pokud není v zadávacích podmínkách uvedeno jinak. . Podružným materiálem jsou myšleny hmoždinky, vruty, šrouby, kabelová oka, dutinky, svazovací pásky, příchytky pro vodiče a kabely a další výše nespecifikovaný materiál potřebný ke zdárnému a funkčnímu dokončení díla. Tento orientační propočet slouží pouze k porovnání cenových nabídek uchazečů. Předmětem výběrového řízení je dílo specifikované projektovou dokumentací. Uchazeč o zakázku provede kontrolu tohoto výkazu, případné doplnění o zařízení, konstrukce a práce nutné, ke kompletnímu provedení díla dle projektové dokumentace, ČSN EN a legislativy. Finální úpravu povrchů provede dodavatel stavební části </t>
  </si>
  <si>
    <t>741.001 - Dodávky</t>
  </si>
  <si>
    <t>741.002 - Zemní práce</t>
  </si>
  <si>
    <t>741.003 - Osvětlení</t>
  </si>
  <si>
    <t>741.004 - Kabely a vodiče</t>
  </si>
  <si>
    <t>741.005 - Žlaby, lišty, trubky, krabice</t>
  </si>
  <si>
    <t>741.006 - Uzemnění</t>
  </si>
  <si>
    <t>741.099 - Ostatní</t>
  </si>
  <si>
    <t>741.001</t>
  </si>
  <si>
    <t>Dodávky</t>
  </si>
  <si>
    <t>741.001-01</t>
  </si>
  <si>
    <t>Kabelová koncovka do CYKY-J 5x16</t>
  </si>
  <si>
    <t>ks</t>
  </si>
  <si>
    <t>741.001-02</t>
  </si>
  <si>
    <t>Kabelová spojka do CYKY-J 5x16</t>
  </si>
  <si>
    <t>741.001-03</t>
  </si>
  <si>
    <t>Napojení v lampě VO</t>
  </si>
  <si>
    <t>741.001-04</t>
  </si>
  <si>
    <t>Systémové víko pro 3 kabely - smršťování za tepla; vč. systémové průchodky</t>
  </si>
  <si>
    <t>741.001-05</t>
  </si>
  <si>
    <t>Manipulace a přepojování stávajícího VO</t>
  </si>
  <si>
    <t>hod</t>
  </si>
  <si>
    <t>741.001-06</t>
  </si>
  <si>
    <t>Součinnost se správcem VO MML, přepojení osvětlení, demontáž a zpětná montáž 2 ks stávajících svítidel, přesun stávajícího stožáru včetně svítidla, protokolární předání</t>
  </si>
  <si>
    <t>741.002</t>
  </si>
  <si>
    <t>741.002-01</t>
  </si>
  <si>
    <t>Vytýčení trati - Kabelové vedení ve volném terénu</t>
  </si>
  <si>
    <t>741.002-02</t>
  </si>
  <si>
    <t>Hloubení kabelové rýhy - Zemina třídy 3, šíře 350mm,hloubka 1000mm</t>
  </si>
  <si>
    <t>741.002-03</t>
  </si>
  <si>
    <t>Vybourání dlažby, spáry nezalité</t>
  </si>
  <si>
    <t>741.002-04</t>
  </si>
  <si>
    <t>Zřízení kabelového lože - Z kopaného písku, bez zakrytí, šíře do 65cm,tloušťka 10cm</t>
  </si>
  <si>
    <t>741.002-05</t>
  </si>
  <si>
    <t>Folie výstražná z PVC - Šířka 33cm</t>
  </si>
  <si>
    <t>741.002-06</t>
  </si>
  <si>
    <t>Zához kabelové rýhy - Zemina třídy 3, šíře 500mm,hloubka 1000mm</t>
  </si>
  <si>
    <t>741.002-07</t>
  </si>
  <si>
    <t>Jáma pro stožár VO - Zemina třídy 3,ručně</t>
  </si>
  <si>
    <t>741.002-08</t>
  </si>
  <si>
    <t>Betonový základ pro stožár VO 10m</t>
  </si>
  <si>
    <t>741.002-09</t>
  </si>
  <si>
    <t>Odvoz zeminy - Do vzdálenosti 1 km</t>
  </si>
  <si>
    <t>741.002-10</t>
  </si>
  <si>
    <t>Skládkovné</t>
  </si>
  <si>
    <t>741.003</t>
  </si>
  <si>
    <t>Osvětlení</t>
  </si>
  <si>
    <t>741.003-01</t>
  </si>
  <si>
    <t>Venkovní osvětlení 1000*200*6000mm, včetně příruby na výložník a příslušenství, atyp. designový stožár kotvený na přírubu, výška 6m, design shodný se svítidlem. Třída osvětlení P3, max. 3000K. Ocelový sloup galvanicky zinkovaný, základní epoxidový nátěr a polyuretanový dvousložkový nátěr RAL 7022.</t>
  </si>
  <si>
    <t>P</t>
  </si>
  <si>
    <t>Poznámka k položce:_x000D_
Svítidla budou dodána kompletní, vč. zdrojů, příslušenství pro upevnění a uchycení</t>
  </si>
  <si>
    <t>741.003-02</t>
  </si>
  <si>
    <t>elektrovýzbroj jednookruhová</t>
  </si>
  <si>
    <t>741.004</t>
  </si>
  <si>
    <t>Kabely a vodiče</t>
  </si>
  <si>
    <t>741.004-01</t>
  </si>
  <si>
    <t>CYKY-J 3x2.5 , pevně, rozvody od stožárové svorkovnice do svítidla</t>
  </si>
  <si>
    <t>741.004-02</t>
  </si>
  <si>
    <t>CYKY-J 5x16 , pevně, rozvody v zemi</t>
  </si>
  <si>
    <t>741.004-03</t>
  </si>
  <si>
    <t>Ukončení kabelů a vodičů</t>
  </si>
  <si>
    <t>741.005</t>
  </si>
  <si>
    <t>Žlaby, lišty, trubky, krabice</t>
  </si>
  <si>
    <t>741.005-01</t>
  </si>
  <si>
    <t>Chránička korugovaná ohebná, pr. 63, červená</t>
  </si>
  <si>
    <t>741.005-02</t>
  </si>
  <si>
    <t>Chránička korugovaná ohebná, pr. 110, červená</t>
  </si>
  <si>
    <t>741.006</t>
  </si>
  <si>
    <t>Uzemnění</t>
  </si>
  <si>
    <t>741.006-01</t>
  </si>
  <si>
    <t>FeZn30x4 (0,95 kg/m), pevně</t>
  </si>
  <si>
    <t>741.006-02</t>
  </si>
  <si>
    <t>Svorka pásek / pásek, včetně ošetření proti korozi a pod</t>
  </si>
  <si>
    <t>741.099</t>
  </si>
  <si>
    <t>Ostatní</t>
  </si>
  <si>
    <t>741.099-01</t>
  </si>
  <si>
    <t>Příspěvek na recyklaci svítidel a zdrojů</t>
  </si>
  <si>
    <t>741.099-02</t>
  </si>
  <si>
    <t>Geodetické zaměření</t>
  </si>
  <si>
    <t>741.099-03</t>
  </si>
  <si>
    <t>Pronájem montážní plošiny, jeřábu, včetně dopravy na místo</t>
  </si>
  <si>
    <t>den</t>
  </si>
  <si>
    <t>741.099-04</t>
  </si>
  <si>
    <t>Provedení revize a vypracování revizní zprávy</t>
  </si>
  <si>
    <t>741.099-05</t>
  </si>
  <si>
    <t>Dokumentace skutečného provedení</t>
  </si>
  <si>
    <t>741.099-06</t>
  </si>
  <si>
    <t>Podružný materiál</t>
  </si>
  <si>
    <t>Poznámka k položce:_x000D_
Poznámka: Všechna el. zařízení, systémy a konstrukce budou oceňovány a dodávány plně funkční, tj. včetně všech komponentů, upevňovacích prvků, podpor a prostupů atd. Ceny obsahují náklady na přesun hmot a případný odvoz sutě, pokud není v zadávacích podmínkách uvedeno jinak. . Podružným materiálem jsou myšleny hmoždinky, vruty, šrouby, kabelová oka, dutinky, svazovací pásky, příchytky pro vodiče a kabely a další výše nespecifikovaný materiál potřebný ke zdárnému a funkčnímu dokončení díla. Tento orientační propočet slouží pouze k porovnání cenových nabídek uchazečů. Předmětem výběrového řízení je dílo specifikované projektovou dokumentací. Uchazeč o zakázku provede kontrolu tohoto výkazu, případné doplnění o zařízení, konstrukce a práce nutné, ke kompletnímu provedení díla dle projektové dokumentace, ČSN EN a legislativy. Finální úpravu povrchů provede dodavatel stavební části</t>
  </si>
  <si>
    <t>03 - Vybavení zastávky, mobiliář</t>
  </si>
  <si>
    <t>03-01</t>
  </si>
  <si>
    <t xml:space="preserve">"D+ M, Zastávkový přístřešek s vegetační rovnou střechou - rozchodníková rohož s extenzivnímii rostlinami, krytá plocha 9,5 m2, 5,6 x 1,7m, střešní krytina extenzivní vegetační vrstva ve vanách z hliníkového plechu, podhled z modřínových lamel, zadní a boční stěny kalené bezpečnostní sklo, bez prosvětlených vitrín (CLV), odvodnění vedené sloupem s vyústěním nad dlažbu za zadní stěnou přístřešku, lavička z tropického dřeva bez povrchové úpravy.
Povrchová úprava: komaxit RAL 7022. 
Sítotisk na prosklených stěnách RAL 9003 z vnitřní strany (plocha 11,5m2). 
2x samolepka výšky 86mm - text: Nemocnice Liberec + logo RAL 9003 z vnitřní strany (popis - označení zastávky). Umístěno na boční a zadní stěně.
Včetně osvětlení LED s antivandal úpravou ve dvou polích přístřešku. Včetně trafa a propojení.
Atypické sněhové zatížení 2,5 kN.
Cena včetně montáže a manipulace. "_x000D_
</t>
  </si>
  <si>
    <t>03-02</t>
  </si>
  <si>
    <t>D+M Odpadkový koš celoocelový o rozměrech 430/260/985mm, objem nádoby 55 l, ocelová konstrukce opatřena ochrannou vrstvou zinku a práškovým vypalovacím lakem, bez popelníku a bez víka vhazovacího otvoru, kotveno na dlažbu nebo ve zhutněném terénu do betonového základu pomocí závitových tyčí. Ocelová konstzrukce - RAL 7022 Včetně loga města - RAL 9002 Cena včetně montáže a manipulace.</t>
  </si>
  <si>
    <t>03-03</t>
  </si>
  <si>
    <t>D+M Ocelová patka dopravního značení pro staniční sloupek, včetně kotvení do betonového základu. Poznámka: Staniční sloupek je samostatnou dodávkou DPMLJ, a.s.</t>
  </si>
  <si>
    <t>VORN - Vedlejší a ostatní rozpočtové náklady</t>
  </si>
  <si>
    <t>010001 - Průzkumné, geodetické a projektové práce</t>
  </si>
  <si>
    <t>020001 - Příprava staveniště</t>
  </si>
  <si>
    <t>030001 - Zařízení staveniště</t>
  </si>
  <si>
    <t>040001 - Inženýrská činnost</t>
  </si>
  <si>
    <t>060001 - Územní vlivy</t>
  </si>
  <si>
    <t>070001 - Provozní vlivy</t>
  </si>
  <si>
    <t>090001 - Ostatní náklady stavby</t>
  </si>
  <si>
    <t>010001</t>
  </si>
  <si>
    <t>Průzkumné, geodetické a projektové práce</t>
  </si>
  <si>
    <t>010001-01</t>
  </si>
  <si>
    <t>Vytýčení stavby, průběžná činnost geodeta po celou dobu realizace stavby.</t>
  </si>
  <si>
    <t>soubor</t>
  </si>
  <si>
    <t>1024</t>
  </si>
  <si>
    <t xml:space="preserve">Poznámka k položce:_x000D_
Veškeré geodetické práce pro vytýčení a ověření geodetických prvků celou dobu stavby. Výstupem dokumentace geodetických prací, odevzdání v digitální i tištěné formě. Průběžné zaměření vedení inženýrských sítí nových i stávajících odhalených a zapracování do geodetických podkladů. </t>
  </si>
  <si>
    <t>010001-02</t>
  </si>
  <si>
    <t>Inženýrsko geologický servis vč zpracování závěrečné zprávy.</t>
  </si>
  <si>
    <t>Poznámka k položce:_x000D_
Průběžný inženýrsko geologický servis po celou dobu stavby nebo její předmětné části. Výstupem bude závěrečná zpráva geologa s uvedením konkrétních inženýrsko geologických opatření a technických prametrů podloží. Odevzdání v digitální i tištěné formě.</t>
  </si>
  <si>
    <t>010001-03</t>
  </si>
  <si>
    <t>Výrobní a dílenská dokumentace - celková koordinace, kompletace, projednání dílčích částí, předání kompletní dokumentace</t>
  </si>
  <si>
    <t>1255203699</t>
  </si>
  <si>
    <t>Poznámka k položce:_x000D_
Kompletní výrobní a dílenská dokumentace v roszahu dle specifikace uvedené v Souhrnné technické zprávě. Odevzdání v digitální i tištěné formě.</t>
  </si>
  <si>
    <t>010001-04</t>
  </si>
  <si>
    <t>Ověření, vypískání a vytýčení všech IS na místě plnění zakázky a zajištění jejich ochrany během provádění stavby</t>
  </si>
  <si>
    <t xml:space="preserve">Poznámka k položce:_x000D_
Ověření, vypískání a vytyčení IS včetně potřebných úkonů se správci jednotlivých IS. Součástí i platby za úkony správců a geodetické zaměření IS a zapracování do geodetických podkladů. </t>
  </si>
  <si>
    <t>010001-06</t>
  </si>
  <si>
    <t>Dokumentace skutečného provedení včetně geodetického zaměření skutečného stavu a zakreslení všech částí stavby (dále jen „DSkP“) ve 4 vyhotoveních (3x tisk + 1x dig. forma - PDF a zdrojový formát)</t>
  </si>
  <si>
    <t>Poznámka k položce:_x000D_
Dokumentace skutečného provedení ve skladbě DPS po jednotlivých částech stavby. Zpracování v digitální formě s uvedením rozdílů proti DPS, předání v digitální i tištěné formě dle popisu.</t>
  </si>
  <si>
    <t>010001-07</t>
  </si>
  <si>
    <t>Geodetické zaměření inženýrských sítí před zakrytím, zpracování jednotlivých výkresů po dílčích sítích a zpracování celkové situace inženýrských sítí.</t>
  </si>
  <si>
    <t>Poznámka k položce:_x000D_
Veškeré geodetické zaměření inženýrských sítí provedené před jejich zakrytím . Výstupem dokumentace geodetických prací v digitální i tištěné formě.</t>
  </si>
  <si>
    <t>010001-08</t>
  </si>
  <si>
    <t>Geometrický plán stavby potvrzený a odsouhlasený katastrálním úřadem pro zápis změn stavby do KN.</t>
  </si>
  <si>
    <t>010001-10</t>
  </si>
  <si>
    <t>Dokumentace zařízení staveniště včetně zajištění povolení a správních poplatků.</t>
  </si>
  <si>
    <t>-1078988148</t>
  </si>
  <si>
    <t xml:space="preserve">Poznámka k položce:_x000D_
Součástí návrh stavební mechanizace, zdvihací a dopravní techniky, vybavení zařízení staveniště a připojení na potřebné IS včetně souvisejícícj technických opatření. </t>
  </si>
  <si>
    <t>020001</t>
  </si>
  <si>
    <t>Příprava staveniště</t>
  </si>
  <si>
    <t>020001-02</t>
  </si>
  <si>
    <t>Zajištění zdrojů, případně připojení přípojek vody, elektro a dalších IS nutných pro realizaci zakázky včetně měření spotřeby včetně nákladů na spotřebu energií po celou dobu realizace stavby.</t>
  </si>
  <si>
    <t>Poznámka k položce:_x000D_
Připojení zařízení staveniště včetně měření a úhrady spotřeby. Položka obsahuje i dokumentaci přípojek, ochranných opatření a případné přeložky nebo úpravy pro zřízení napojovacích bodů. Odevzdání v digitální i tištěné formě.</t>
  </si>
  <si>
    <t>020001-03</t>
  </si>
  <si>
    <t xml:space="preserve">Zdvihací technika (jeřáb mobilní dle výběru zhotovitele). Položka obsahuje zpevněné plochy, založení, připojení na IS, dopravní náklady, pronájem a obsluha na celou dobu stavby, montáž, demontáž, veškeré související náklady. </t>
  </si>
  <si>
    <t>1283482945</t>
  </si>
  <si>
    <t>030001</t>
  </si>
  <si>
    <t>Zařízení staveniště</t>
  </si>
  <si>
    <t>030001-01</t>
  </si>
  <si>
    <t>Zařízení staveniště dle potřeb a zvyklostí zhotovitele (standardní předpoklad 1 ks buňky kancelářské, 1 ks buňky šatní pro zaměstnance, 1ks buňky sociální s WC a sprchou, 1 ks skladového kontejneru po celou dobu stavby).</t>
  </si>
  <si>
    <t>Poznámka k položce:_x000D_
Položka obsahuje výstavbu zařízení staveniště, pronájem zařízení a jeho demontáž včetně dovozu, odvozu a montážních prostředků a zařízení. Součástí je i vyrovnání podkladu, montáž, pronájem a demontáž silničních panelů pod zařízení  a doprava. Součástí je i projektová dokumentace ZS, zajištění stavebního povolení, správní poplatky a případné poplatky za zábor veřejného prostranství. Položka obsahuje i zpracování dokumentace zařízení staveniště včetně případného projednání  a zajištění souvisejících povolení včetně správních poplatků, odevzdání v digitální i tištěné formě.</t>
  </si>
  <si>
    <t>030001-02</t>
  </si>
  <si>
    <t xml:space="preserve">Oplocení staveniště po celou dobu stavby vč průběžných přesunů a změn. </t>
  </si>
  <si>
    <t xml:space="preserve">Poznámka k položce:_x000D_
Oplocení staveniště včetně vjezdových a vstupních bran, oplocení pevné z plotových dílců, označení bezpečnostní páskou s viditelným upozorněním o zákazu vstupu. Součástí položky jsou i změny oplocení v průběhu výstavby dle postupu prací a změn staveniště. </t>
  </si>
  <si>
    <t>030001-03</t>
  </si>
  <si>
    <t xml:space="preserve">Odvoz a likvidace odpadů vzniklých při plnění zakázky včetně poplatků ve smyslu platné legislativy (mimo stavební odpady obsažené v jednotlivých stavebních částech) včetně evidence množství a způsobu likvidace. </t>
  </si>
  <si>
    <t>030001-04</t>
  </si>
  <si>
    <t>Vyklizení a provedení celkového úklidu staveniště a likvidace všech zařízení používaných k plnění zakázky.</t>
  </si>
  <si>
    <t>Poznámka k položce:_x000D_
Vyklizení staveniště a jeho úklid po dokončení, bude prováděno vždy po dokončení jednotlivých etap.</t>
  </si>
  <si>
    <t>030001-05</t>
  </si>
  <si>
    <t>Uvedení pozemků, jejichž úpravy nejsou součástí zakázky, ale budou prováděním zakázky dotčeny, do původního stavu</t>
  </si>
  <si>
    <t>Poznámka k položce:_x000D_
Úklid, vyčištění, případně oprava stávajících zpevněných ploch, ozelenění vegetačních ploch, ošetření zeleně.</t>
  </si>
  <si>
    <t>040001</t>
  </si>
  <si>
    <t>Inženýrská činnost</t>
  </si>
  <si>
    <t>040001-01</t>
  </si>
  <si>
    <t>Zajištění povolení záboru a omezení veřejného prostranství či komunikací nutných k provedení prací vč zpracování DIO</t>
  </si>
  <si>
    <t>Poznámka k položce:_x000D_
Položka obsahuje i potřebnou dokumentaci, její projednání a zajištění potřebných povolení. Součástí i správní poplatky, odevzdání v digitální i tištěné formě.</t>
  </si>
  <si>
    <t>040001-02</t>
  </si>
  <si>
    <t>Zajištění dopravního značení po dobu plnění předmětu zakázky včetně projednání povolení zhotovitelem a plateb za správní poplatky dle pootřebné doby trvání a schváleného DIO.</t>
  </si>
  <si>
    <t>040001-03</t>
  </si>
  <si>
    <t>Zkoušky zatěžovací podloží a konstrukčních vrstev</t>
  </si>
  <si>
    <t>1368966497</t>
  </si>
  <si>
    <t>060001</t>
  </si>
  <si>
    <t>Územní vlivy</t>
  </si>
  <si>
    <t>060001-01</t>
  </si>
  <si>
    <t>Zajištění bezpečnosti při plnění předmětu zakázky a zajištění ochrany životního prostředí zhotovitelem v průběhu realizace bez ovlivnění a nepříznivých dopadů na životní prostředí a okolí</t>
  </si>
  <si>
    <t>Poznámka k položce:_x000D_
0</t>
  </si>
  <si>
    <t>060001-02</t>
  </si>
  <si>
    <t>Zajištění čistoty staveniště a zejména okolí, v případě potřeby zajištění čištění komunikací dotčených provozem zhotovitele, zejména výjezd a příjezd na staveniště a obslužné plochy</t>
  </si>
  <si>
    <t>Poznámka k položce:_x000D_
Pravidelný úklid staveniště a přístupových a příjezdových tras.</t>
  </si>
  <si>
    <t>070001</t>
  </si>
  <si>
    <t>Provozní vlivy</t>
  </si>
  <si>
    <t>070001-01</t>
  </si>
  <si>
    <t xml:space="preserve">Ztížené výrobní podmínky související s umístěním stavby a provozními omezeními z důvodu zajištění provozu krajské nemocnice Liberec (možné výluky hutnících, případně zemních prací v případě negativních vlivů na provoz operačních sálů). </t>
  </si>
  <si>
    <t>Poznámka k položce:_x000D_
Omezení prací v době mimořádných situací - akutní operační výkony, nepřekonatelné negativní vlivy v průběhu stavebních prací, atd…</t>
  </si>
  <si>
    <t>070001-02</t>
  </si>
  <si>
    <t>Ochrana stávající zeleně před poškozením.</t>
  </si>
  <si>
    <t>Poznámka k položce:_x000D_
Ochrana zeleně před poškozením, ochranná dřevěná konstrukce a geotextilní obal.</t>
  </si>
  <si>
    <t>090001</t>
  </si>
  <si>
    <t>Ostatní náklady stavby</t>
  </si>
  <si>
    <t>090001-01</t>
  </si>
  <si>
    <t>Průběžná fotodokumentace z průběhu provádění zakázky (digitální forma) v počtu min. 30 ks fotek měsíčně. Soubory fotodokumentace řazené po datech jejich provedení.</t>
  </si>
  <si>
    <t>262144</t>
  </si>
  <si>
    <t>Poznámka k položce:_x000D_
Řazení fotodokumentace do adresářů po jednotlivých datech s popisem zachycených stavů stavby.</t>
  </si>
  <si>
    <t>090001-02</t>
  </si>
  <si>
    <t>Provedení všech provozních, tlakových a revizních zkoušek a dalších nutných úředních zkoušek a testů k prokázání kvality a bezpečné provozuschopnosti díla a jeho součástí včetně podrobných záznamů a zpráv o průběhu a výsledcích těchto zkoušek</t>
  </si>
  <si>
    <t>090001-03</t>
  </si>
  <si>
    <t>Předání prohlášení o shodě na všechny použité dodávky, materiály a zařízení a další doklady, související s plněním předmětu zakázky, které jsou nezbytné ke kolaudačnímu řízení a převzetí a předání díla (atesty, revize, certifikáty, o likvidaci odpadů v souladu s platnou legislativou atd.);</t>
  </si>
  <si>
    <t>Poznámka k položce:_x000D_
Doklady pro kolaudaci stavby, předávané po dokončených etapác, odevzdání v digitální i tištěné formě.</t>
  </si>
  <si>
    <t>090001-04</t>
  </si>
  <si>
    <t>Vývěsní tabule, případně banner "STAVBA POVOLENA" s identifikacemi stavby a jejích účastníků.</t>
  </si>
  <si>
    <t>090001-06</t>
  </si>
  <si>
    <t xml:space="preserve">Účast zástupce zhotovitele na kolaudačním řízení stavby včetně případného předčasného užívání. </t>
  </si>
  <si>
    <t>-1296452442</t>
  </si>
  <si>
    <t>SEZNAM FIGUR</t>
  </si>
  <si>
    <t>Výměra</t>
  </si>
  <si>
    <t>01/ 01.4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</si>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</sst>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167" fontId="21" fillId="0" borderId="0" xfId="0" applyNumberFormat="1" applyFont="1" applyAlignment="1">
      <alignment vertical="center"/>
    </xf>
    <xf numFmtId="0" fontId="41" fillId="0" borderId="0" xfId="0" applyFont="1" applyAlignment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0" fontId="44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361315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44</xdr:row>
      <xdr:rowOff>301625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1214120</xdr:colOff>
      <xdr:row>50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78</xdr:row>
      <xdr:rowOff>0</xdr:rowOff>
    </xdr:from>
    <xdr:to>
      <xdr:col>9</xdr:col>
      <xdr:colOff>1214120</xdr:colOff>
      <xdr:row>82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1214120</xdr:colOff>
      <xdr:row>50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77</xdr:row>
      <xdr:rowOff>0</xdr:rowOff>
    </xdr:from>
    <xdr:to>
      <xdr:col>9</xdr:col>
      <xdr:colOff>1214120</xdr:colOff>
      <xdr:row>81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1214120</xdr:colOff>
      <xdr:row>50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1214120</xdr:colOff>
      <xdr:row>75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1214120</xdr:colOff>
      <xdr:row>50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73</xdr:row>
      <xdr:rowOff>0</xdr:rowOff>
    </xdr:from>
    <xdr:to>
      <xdr:col>9</xdr:col>
      <xdr:colOff>1214120</xdr:colOff>
      <xdr:row>77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1214120</xdr:colOff>
      <xdr:row>48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72</xdr:row>
      <xdr:rowOff>0</xdr:rowOff>
    </xdr:from>
    <xdr:to>
      <xdr:col>9</xdr:col>
      <xdr:colOff>1214120</xdr:colOff>
      <xdr:row>76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1214120</xdr:colOff>
      <xdr:row>48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65</xdr:row>
      <xdr:rowOff>0</xdr:rowOff>
    </xdr:from>
    <xdr:to>
      <xdr:col>9</xdr:col>
      <xdr:colOff>1214120</xdr:colOff>
      <xdr:row>69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1214120</xdr:colOff>
      <xdr:row>48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72</xdr:row>
      <xdr:rowOff>0</xdr:rowOff>
    </xdr:from>
    <xdr:to>
      <xdr:col>9</xdr:col>
      <xdr:colOff>1214120</xdr:colOff>
      <xdr:row>76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275313711" TargetMode="External"/><Relationship Id="rId21" Type="http://schemas.openxmlformats.org/officeDocument/2006/relationships/hyperlink" Target="https://podminky.urs.cz/item/CS_URS_2024_02/181951111" TargetMode="External"/><Relationship Id="rId42" Type="http://schemas.openxmlformats.org/officeDocument/2006/relationships/hyperlink" Target="https://podminky.urs.cz/item/CS_URS_2024_02/877350310" TargetMode="External"/><Relationship Id="rId47" Type="http://schemas.openxmlformats.org/officeDocument/2006/relationships/hyperlink" Target="https://podminky.urs.cz/item/CS_URS_2024_02/895941331" TargetMode="External"/><Relationship Id="rId63" Type="http://schemas.openxmlformats.org/officeDocument/2006/relationships/hyperlink" Target="https://podminky.urs.cz/item/CS_URS_2024_02/919732221" TargetMode="External"/><Relationship Id="rId68" Type="http://schemas.openxmlformats.org/officeDocument/2006/relationships/hyperlink" Target="https://podminky.urs.cz/item/CS_URS_2024_02/977151126" TargetMode="External"/><Relationship Id="rId16" Type="http://schemas.openxmlformats.org/officeDocument/2006/relationships/hyperlink" Target="https://podminky.urs.cz/item/CS_URS_2024_02/174151101" TargetMode="External"/><Relationship Id="rId11" Type="http://schemas.openxmlformats.org/officeDocument/2006/relationships/hyperlink" Target="https://podminky.urs.cz/item/CS_URS_2024_02/162751117" TargetMode="External"/><Relationship Id="rId24" Type="http://schemas.openxmlformats.org/officeDocument/2006/relationships/hyperlink" Target="https://podminky.urs.cz/item/CS_URS_2024_02/184813511" TargetMode="External"/><Relationship Id="rId32" Type="http://schemas.openxmlformats.org/officeDocument/2006/relationships/hyperlink" Target="https://podminky.urs.cz/item/CS_URS_2024_02/567131113" TargetMode="External"/><Relationship Id="rId37" Type="http://schemas.openxmlformats.org/officeDocument/2006/relationships/hyperlink" Target="https://podminky.urs.cz/item/CS_URS_2024_02/577156131" TargetMode="External"/><Relationship Id="rId40" Type="http://schemas.openxmlformats.org/officeDocument/2006/relationships/hyperlink" Target="https://podminky.urs.cz/item/CS_URS_2024_02/871353121" TargetMode="External"/><Relationship Id="rId45" Type="http://schemas.openxmlformats.org/officeDocument/2006/relationships/hyperlink" Target="https://podminky.urs.cz/item/CS_URS_2024_02/895941302" TargetMode="External"/><Relationship Id="rId53" Type="http://schemas.openxmlformats.org/officeDocument/2006/relationships/hyperlink" Target="https://podminky.urs.cz/item/CS_URS_2024_02/914511112" TargetMode="External"/><Relationship Id="rId58" Type="http://schemas.openxmlformats.org/officeDocument/2006/relationships/hyperlink" Target="https://podminky.urs.cz/item/CS_URS_2024_02/915611111" TargetMode="External"/><Relationship Id="rId66" Type="http://schemas.openxmlformats.org/officeDocument/2006/relationships/hyperlink" Target="https://podminky.urs.cz/item/CS_URS_2024_02/938908411" TargetMode="External"/><Relationship Id="rId74" Type="http://schemas.openxmlformats.org/officeDocument/2006/relationships/hyperlink" Target="https://podminky.urs.cz/item/CS_URS_2024_02/997221875" TargetMode="External"/><Relationship Id="rId5" Type="http://schemas.openxmlformats.org/officeDocument/2006/relationships/hyperlink" Target="https://podminky.urs.cz/item/CS_URS_2024_02/113201112" TargetMode="External"/><Relationship Id="rId61" Type="http://schemas.openxmlformats.org/officeDocument/2006/relationships/hyperlink" Target="https://podminky.urs.cz/item/CS_URS_2024_02/916431112" TargetMode="External"/><Relationship Id="rId19" Type="http://schemas.openxmlformats.org/officeDocument/2006/relationships/hyperlink" Target="https://podminky.urs.cz/item/CS_URS_2024_02/181351003" TargetMode="External"/><Relationship Id="rId14" Type="http://schemas.openxmlformats.org/officeDocument/2006/relationships/hyperlink" Target="https://podminky.urs.cz/item/CS_URS_2024_02/171201231" TargetMode="External"/><Relationship Id="rId22" Type="http://schemas.openxmlformats.org/officeDocument/2006/relationships/hyperlink" Target="https://podminky.urs.cz/item/CS_URS_2024_02/181951112" TargetMode="External"/><Relationship Id="rId27" Type="http://schemas.openxmlformats.org/officeDocument/2006/relationships/hyperlink" Target="https://podminky.urs.cz/item/CS_URS_2024_02/451573111" TargetMode="External"/><Relationship Id="rId30" Type="http://schemas.openxmlformats.org/officeDocument/2006/relationships/hyperlink" Target="https://podminky.urs.cz/item/CS_URS_2024_02/564871111" TargetMode="External"/><Relationship Id="rId35" Type="http://schemas.openxmlformats.org/officeDocument/2006/relationships/hyperlink" Target="https://podminky.urs.cz/item/CS_URS_2024_02/573231106" TargetMode="External"/><Relationship Id="rId43" Type="http://schemas.openxmlformats.org/officeDocument/2006/relationships/hyperlink" Target="https://podminky.urs.cz/item/CS_URS_2024_02/877350440" TargetMode="External"/><Relationship Id="rId48" Type="http://schemas.openxmlformats.org/officeDocument/2006/relationships/hyperlink" Target="https://podminky.urs.cz/item/CS_URS_2024_02/899132111" TargetMode="External"/><Relationship Id="rId56" Type="http://schemas.openxmlformats.org/officeDocument/2006/relationships/hyperlink" Target="https://podminky.urs.cz/item/CS_URS_2024_02/915223121" TargetMode="External"/><Relationship Id="rId64" Type="http://schemas.openxmlformats.org/officeDocument/2006/relationships/hyperlink" Target="https://podminky.urs.cz/item/CS_URS_2024_02/919735111" TargetMode="External"/><Relationship Id="rId69" Type="http://schemas.openxmlformats.org/officeDocument/2006/relationships/hyperlink" Target="https://podminky.urs.cz/item/CS_URS_2024_02/997221551" TargetMode="External"/><Relationship Id="rId77" Type="http://schemas.openxmlformats.org/officeDocument/2006/relationships/printerSettings" Target="../printerSettings/printerSettings2.bin"/><Relationship Id="rId8" Type="http://schemas.openxmlformats.org/officeDocument/2006/relationships/hyperlink" Target="https://podminky.urs.cz/item/CS_URS_2024_02/132251101" TargetMode="External"/><Relationship Id="rId51" Type="http://schemas.openxmlformats.org/officeDocument/2006/relationships/hyperlink" Target="https://podminky.urs.cz/item/CS_URS_2024_02/899623141" TargetMode="External"/><Relationship Id="rId72" Type="http://schemas.openxmlformats.org/officeDocument/2006/relationships/hyperlink" Target="https://podminky.urs.cz/item/CS_URS_2024_02/997221569" TargetMode="External"/><Relationship Id="rId3" Type="http://schemas.openxmlformats.org/officeDocument/2006/relationships/hyperlink" Target="https://podminky.urs.cz/item/CS_URS_2024_02/113154518" TargetMode="External"/><Relationship Id="rId12" Type="http://schemas.openxmlformats.org/officeDocument/2006/relationships/hyperlink" Target="https://podminky.urs.cz/item/CS_URS_2024_02/162751119" TargetMode="External"/><Relationship Id="rId17" Type="http://schemas.openxmlformats.org/officeDocument/2006/relationships/hyperlink" Target="https://podminky.urs.cz/item/CS_URS_2024_02/175151101" TargetMode="External"/><Relationship Id="rId25" Type="http://schemas.openxmlformats.org/officeDocument/2006/relationships/hyperlink" Target="https://podminky.urs.cz/item/CS_URS_2024_02/212751106" TargetMode="External"/><Relationship Id="rId33" Type="http://schemas.openxmlformats.org/officeDocument/2006/relationships/hyperlink" Target="https://podminky.urs.cz/item/CS_URS_2024_02/571908111" TargetMode="External"/><Relationship Id="rId38" Type="http://schemas.openxmlformats.org/officeDocument/2006/relationships/hyperlink" Target="https://podminky.urs.cz/item/CS_URS_2024_02/591411111" TargetMode="External"/><Relationship Id="rId46" Type="http://schemas.openxmlformats.org/officeDocument/2006/relationships/hyperlink" Target="https://podminky.urs.cz/item/CS_URS_2024_02/895941313" TargetMode="External"/><Relationship Id="rId59" Type="http://schemas.openxmlformats.org/officeDocument/2006/relationships/hyperlink" Target="https://podminky.urs.cz/item/CS_URS_2024_02/915621111" TargetMode="External"/><Relationship Id="rId67" Type="http://schemas.openxmlformats.org/officeDocument/2006/relationships/hyperlink" Target="https://podminky.urs.cz/item/CS_URS_2024_02/938909331" TargetMode="External"/><Relationship Id="rId20" Type="http://schemas.openxmlformats.org/officeDocument/2006/relationships/hyperlink" Target="https://podminky.urs.cz/item/CS_URS_2024_02/181411131" TargetMode="External"/><Relationship Id="rId41" Type="http://schemas.openxmlformats.org/officeDocument/2006/relationships/hyperlink" Target="https://podminky.urs.cz/item/CS_URS_2024_02/877310440" TargetMode="External"/><Relationship Id="rId54" Type="http://schemas.openxmlformats.org/officeDocument/2006/relationships/hyperlink" Target="https://podminky.urs.cz/item/CS_URS_2024_02/915221111" TargetMode="External"/><Relationship Id="rId62" Type="http://schemas.openxmlformats.org/officeDocument/2006/relationships/hyperlink" Target="https://podminky.urs.cz/item/CS_URS_2024_02/919731121" TargetMode="External"/><Relationship Id="rId70" Type="http://schemas.openxmlformats.org/officeDocument/2006/relationships/hyperlink" Target="https://podminky.urs.cz/item/CS_URS_2024_02/997221559" TargetMode="External"/><Relationship Id="rId75" Type="http://schemas.openxmlformats.org/officeDocument/2006/relationships/hyperlink" Target="https://podminky.urs.cz/item/CS_URS_2024_02/997013631" TargetMode="External"/><Relationship Id="rId1" Type="http://schemas.openxmlformats.org/officeDocument/2006/relationships/hyperlink" Target="https://podminky.urs.cz/item/CS_URS_2024_02/113106144" TargetMode="External"/><Relationship Id="rId6" Type="http://schemas.openxmlformats.org/officeDocument/2006/relationships/hyperlink" Target="https://podminky.urs.cz/item/CS_URS_2024_02/121151113" TargetMode="External"/><Relationship Id="rId15" Type="http://schemas.openxmlformats.org/officeDocument/2006/relationships/hyperlink" Target="https://podminky.urs.cz/item/CS_URS_2024_02/171251201" TargetMode="External"/><Relationship Id="rId23" Type="http://schemas.openxmlformats.org/officeDocument/2006/relationships/hyperlink" Target="https://podminky.urs.cz/item/CS_URS_2024_02/182303111" TargetMode="External"/><Relationship Id="rId28" Type="http://schemas.openxmlformats.org/officeDocument/2006/relationships/hyperlink" Target="https://podminky.urs.cz/item/CS_URS_2024_02/452112112" TargetMode="External"/><Relationship Id="rId36" Type="http://schemas.openxmlformats.org/officeDocument/2006/relationships/hyperlink" Target="https://podminky.urs.cz/item/CS_URS_2024_02/576136111" TargetMode="External"/><Relationship Id="rId49" Type="http://schemas.openxmlformats.org/officeDocument/2006/relationships/hyperlink" Target="https://podminky.urs.cz/item/CS_URS_2024_02/899203211" TargetMode="External"/><Relationship Id="rId57" Type="http://schemas.openxmlformats.org/officeDocument/2006/relationships/hyperlink" Target="https://podminky.urs.cz/item/CS_URS_2024_02/915231111" TargetMode="External"/><Relationship Id="rId10" Type="http://schemas.openxmlformats.org/officeDocument/2006/relationships/hyperlink" Target="https://podminky.urs.cz/item/CS_URS_2024_02/162751115" TargetMode="External"/><Relationship Id="rId31" Type="http://schemas.openxmlformats.org/officeDocument/2006/relationships/hyperlink" Target="https://podminky.urs.cz/item/CS_URS_2024_02/567121111" TargetMode="External"/><Relationship Id="rId44" Type="http://schemas.openxmlformats.org/officeDocument/2006/relationships/hyperlink" Target="https://podminky.urs.cz/item/CS_URS_2024_02/892352121" TargetMode="External"/><Relationship Id="rId52" Type="http://schemas.openxmlformats.org/officeDocument/2006/relationships/hyperlink" Target="https://podminky.urs.cz/item/CS_URS_2024_02/914111111" TargetMode="External"/><Relationship Id="rId60" Type="http://schemas.openxmlformats.org/officeDocument/2006/relationships/hyperlink" Target="https://podminky.urs.cz/item/CS_URS_2024_02/916241213" TargetMode="External"/><Relationship Id="rId65" Type="http://schemas.openxmlformats.org/officeDocument/2006/relationships/hyperlink" Target="https://podminky.urs.cz/item/CS_URS_2024_02/919735113" TargetMode="External"/><Relationship Id="rId73" Type="http://schemas.openxmlformats.org/officeDocument/2006/relationships/hyperlink" Target="https://podminky.urs.cz/item/CS_URS_2024_02/997221861" TargetMode="External"/><Relationship Id="rId78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113154590" TargetMode="External"/><Relationship Id="rId9" Type="http://schemas.openxmlformats.org/officeDocument/2006/relationships/hyperlink" Target="https://podminky.urs.cz/item/CS_URS_2024_02/132251251" TargetMode="External"/><Relationship Id="rId13" Type="http://schemas.openxmlformats.org/officeDocument/2006/relationships/hyperlink" Target="https://podminky.urs.cz/item/CS_URS_2024_02/167151101" TargetMode="External"/><Relationship Id="rId18" Type="http://schemas.openxmlformats.org/officeDocument/2006/relationships/hyperlink" Target="https://podminky.urs.cz/item/CS_URS_2024_02/181111111" TargetMode="External"/><Relationship Id="rId39" Type="http://schemas.openxmlformats.org/officeDocument/2006/relationships/hyperlink" Target="https://podminky.urs.cz/item/CS_URS_2024_02/596811220" TargetMode="External"/><Relationship Id="rId34" Type="http://schemas.openxmlformats.org/officeDocument/2006/relationships/hyperlink" Target="https://podminky.urs.cz/item/CS_URS_2024_02/573191111" TargetMode="External"/><Relationship Id="rId50" Type="http://schemas.openxmlformats.org/officeDocument/2006/relationships/hyperlink" Target="https://podminky.urs.cz/item/CS_URS_2024_02/899204112" TargetMode="External"/><Relationship Id="rId55" Type="http://schemas.openxmlformats.org/officeDocument/2006/relationships/hyperlink" Target="https://podminky.urs.cz/item/CS_URS_2024_02/915221121" TargetMode="External"/><Relationship Id="rId76" Type="http://schemas.openxmlformats.org/officeDocument/2006/relationships/hyperlink" Target="https://podminky.urs.cz/item/CS_URS_2024_02/998223011" TargetMode="External"/><Relationship Id="rId7" Type="http://schemas.openxmlformats.org/officeDocument/2006/relationships/hyperlink" Target="https://podminky.urs.cz/item/CS_URS_2024_02/122252203" TargetMode="External"/><Relationship Id="rId71" Type="http://schemas.openxmlformats.org/officeDocument/2006/relationships/hyperlink" Target="https://podminky.urs.cz/item/CS_URS_2024_02/997221561" TargetMode="External"/><Relationship Id="rId2" Type="http://schemas.openxmlformats.org/officeDocument/2006/relationships/hyperlink" Target="https://podminky.urs.cz/item/CS_URS_2024_02/113154512" TargetMode="External"/><Relationship Id="rId29" Type="http://schemas.openxmlformats.org/officeDocument/2006/relationships/hyperlink" Target="https://podminky.urs.cz/item/CS_URS_2024_02/5648511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274313611" TargetMode="External"/><Relationship Id="rId18" Type="http://schemas.openxmlformats.org/officeDocument/2006/relationships/hyperlink" Target="https://podminky.urs.cz/item/CS_URS_2024_02/631351101" TargetMode="External"/><Relationship Id="rId26" Type="http://schemas.openxmlformats.org/officeDocument/2006/relationships/hyperlink" Target="https://podminky.urs.cz/item/CS_URS_2024_02/997221561" TargetMode="External"/><Relationship Id="rId3" Type="http://schemas.openxmlformats.org/officeDocument/2006/relationships/hyperlink" Target="https://podminky.urs.cz/item/CS_URS_2024_02/132251101" TargetMode="External"/><Relationship Id="rId21" Type="http://schemas.openxmlformats.org/officeDocument/2006/relationships/hyperlink" Target="https://podminky.urs.cz/item/CS_URS_2024_02/961044111" TargetMode="External"/><Relationship Id="rId7" Type="http://schemas.openxmlformats.org/officeDocument/2006/relationships/hyperlink" Target="https://podminky.urs.cz/item/CS_URS_2024_02/162301981" TargetMode="External"/><Relationship Id="rId12" Type="http://schemas.openxmlformats.org/officeDocument/2006/relationships/hyperlink" Target="https://podminky.urs.cz/item/CS_URS_2024_02/213311142" TargetMode="External"/><Relationship Id="rId17" Type="http://schemas.openxmlformats.org/officeDocument/2006/relationships/hyperlink" Target="https://podminky.urs.cz/item/CS_URS_2024_02/628631211" TargetMode="External"/><Relationship Id="rId25" Type="http://schemas.openxmlformats.org/officeDocument/2006/relationships/hyperlink" Target="https://podminky.urs.cz/item/CS_URS_2024_02/985222111" TargetMode="External"/><Relationship Id="rId33" Type="http://schemas.openxmlformats.org/officeDocument/2006/relationships/drawing" Target="../drawings/drawing3.xml"/><Relationship Id="rId2" Type="http://schemas.openxmlformats.org/officeDocument/2006/relationships/hyperlink" Target="https://podminky.urs.cz/item/CS_URS_2024_02/112251101" TargetMode="External"/><Relationship Id="rId16" Type="http://schemas.openxmlformats.org/officeDocument/2006/relationships/hyperlink" Target="https://podminky.urs.cz/item/CS_URS_2024_02/348213224" TargetMode="External"/><Relationship Id="rId20" Type="http://schemas.openxmlformats.org/officeDocument/2006/relationships/hyperlink" Target="https://podminky.urs.cz/item/CS_URS_2024_02/632450124" TargetMode="External"/><Relationship Id="rId29" Type="http://schemas.openxmlformats.org/officeDocument/2006/relationships/hyperlink" Target="https://podminky.urs.cz/item/CS_URS_2024_02/997221861" TargetMode="External"/><Relationship Id="rId1" Type="http://schemas.openxmlformats.org/officeDocument/2006/relationships/hyperlink" Target="https://podminky.urs.cz/item/CS_URS_2024_02/111251101" TargetMode="External"/><Relationship Id="rId6" Type="http://schemas.openxmlformats.org/officeDocument/2006/relationships/hyperlink" Target="https://podminky.urs.cz/item/CS_URS_2024_02/162301971" TargetMode="External"/><Relationship Id="rId11" Type="http://schemas.openxmlformats.org/officeDocument/2006/relationships/hyperlink" Target="https://podminky.urs.cz/item/CS_URS_2024_02/174251201" TargetMode="External"/><Relationship Id="rId24" Type="http://schemas.openxmlformats.org/officeDocument/2006/relationships/hyperlink" Target="https://podminky.urs.cz/item/CS_URS_2024_02/965045113" TargetMode="External"/><Relationship Id="rId32" Type="http://schemas.openxmlformats.org/officeDocument/2006/relationships/printerSettings" Target="../printerSettings/printerSettings3.bin"/><Relationship Id="rId5" Type="http://schemas.openxmlformats.org/officeDocument/2006/relationships/hyperlink" Target="https://podminky.urs.cz/item/CS_URS_2024_02/162301501" TargetMode="External"/><Relationship Id="rId15" Type="http://schemas.openxmlformats.org/officeDocument/2006/relationships/hyperlink" Target="https://podminky.urs.cz/item/CS_URS_2024_02/348211912" TargetMode="External"/><Relationship Id="rId23" Type="http://schemas.openxmlformats.org/officeDocument/2006/relationships/hyperlink" Target="https://podminky.urs.cz/item/CS_URS_2024_02/963015121" TargetMode="External"/><Relationship Id="rId28" Type="http://schemas.openxmlformats.org/officeDocument/2006/relationships/hyperlink" Target="https://podminky.urs.cz/item/CS_URS_2024_02/997221611" TargetMode="External"/><Relationship Id="rId10" Type="http://schemas.openxmlformats.org/officeDocument/2006/relationships/hyperlink" Target="https://podminky.urs.cz/item/CS_URS_2024_02/171201231" TargetMode="External"/><Relationship Id="rId19" Type="http://schemas.openxmlformats.org/officeDocument/2006/relationships/hyperlink" Target="https://podminky.urs.cz/item/CS_URS_2024_02/631351102" TargetMode="External"/><Relationship Id="rId31" Type="http://schemas.openxmlformats.org/officeDocument/2006/relationships/hyperlink" Target="https://podminky.urs.cz/item/CS_URS_2024_02/998232110" TargetMode="External"/><Relationship Id="rId4" Type="http://schemas.openxmlformats.org/officeDocument/2006/relationships/hyperlink" Target="https://podminky.urs.cz/item/CS_URS_2024_02/162201421" TargetMode="External"/><Relationship Id="rId9" Type="http://schemas.openxmlformats.org/officeDocument/2006/relationships/hyperlink" Target="https://podminky.urs.cz/item/CS_URS_2024_02/162751119" TargetMode="External"/><Relationship Id="rId14" Type="http://schemas.openxmlformats.org/officeDocument/2006/relationships/hyperlink" Target="https://podminky.urs.cz/item/CS_URS_2024_02/274361821" TargetMode="External"/><Relationship Id="rId22" Type="http://schemas.openxmlformats.org/officeDocument/2006/relationships/hyperlink" Target="https://podminky.urs.cz/item/CS_URS_2024_02/962022491" TargetMode="External"/><Relationship Id="rId27" Type="http://schemas.openxmlformats.org/officeDocument/2006/relationships/hyperlink" Target="https://podminky.urs.cz/item/CS_URS_2024_02/997221569" TargetMode="External"/><Relationship Id="rId30" Type="http://schemas.openxmlformats.org/officeDocument/2006/relationships/hyperlink" Target="https://podminky.urs.cz/item/CS_URS_2024_02/997013871" TargetMode="External"/><Relationship Id="rId8" Type="http://schemas.openxmlformats.org/officeDocument/2006/relationships/hyperlink" Target="https://podminky.urs.cz/item/CS_URS_2024_02/162751117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460451152" TargetMode="External"/><Relationship Id="rId13" Type="http://schemas.openxmlformats.org/officeDocument/2006/relationships/hyperlink" Target="https://podminky.urs.cz/item/CS_URS_2024_02/460871171" TargetMode="External"/><Relationship Id="rId3" Type="http://schemas.openxmlformats.org/officeDocument/2006/relationships/hyperlink" Target="https://podminky.urs.cz/item/CS_URS_2024_02/460341113" TargetMode="External"/><Relationship Id="rId7" Type="http://schemas.openxmlformats.org/officeDocument/2006/relationships/hyperlink" Target="https://podminky.urs.cz/item/CS_URS_2024_02/460431142" TargetMode="External"/><Relationship Id="rId12" Type="http://schemas.openxmlformats.org/officeDocument/2006/relationships/hyperlink" Target="https://podminky.urs.cz/item/CS_URS_2024_02/460791114" TargetMode="External"/><Relationship Id="rId2" Type="http://schemas.openxmlformats.org/officeDocument/2006/relationships/hyperlink" Target="https://podminky.urs.cz/item/CS_URS_2024_02/460161142" TargetMode="External"/><Relationship Id="rId16" Type="http://schemas.openxmlformats.org/officeDocument/2006/relationships/drawing" Target="../drawings/drawing4.xml"/><Relationship Id="rId1" Type="http://schemas.openxmlformats.org/officeDocument/2006/relationships/hyperlink" Target="https://podminky.urs.cz/item/CS_URS_2024_02/460010024" TargetMode="External"/><Relationship Id="rId6" Type="http://schemas.openxmlformats.org/officeDocument/2006/relationships/hyperlink" Target="https://podminky.urs.cz/item/CS_URS_2024_02/460371121" TargetMode="External"/><Relationship Id="rId11" Type="http://schemas.openxmlformats.org/officeDocument/2006/relationships/hyperlink" Target="https://podminky.urs.cz/item/CS_URS_2024_02/460752112" TargetMode="External"/><Relationship Id="rId5" Type="http://schemas.openxmlformats.org/officeDocument/2006/relationships/hyperlink" Target="https://podminky.urs.cz/item/CS_URS_2024_02/460361121" TargetMode="External"/><Relationship Id="rId15" Type="http://schemas.openxmlformats.org/officeDocument/2006/relationships/printerSettings" Target="../printerSettings/printerSettings4.bin"/><Relationship Id="rId10" Type="http://schemas.openxmlformats.org/officeDocument/2006/relationships/hyperlink" Target="https://podminky.urs.cz/item/CS_URS_2024_02/460671124" TargetMode="External"/><Relationship Id="rId4" Type="http://schemas.openxmlformats.org/officeDocument/2006/relationships/hyperlink" Target="https://podminky.urs.cz/item/CS_URS_2024_02/460341121" TargetMode="External"/><Relationship Id="rId9" Type="http://schemas.openxmlformats.org/officeDocument/2006/relationships/hyperlink" Target="https://podminky.urs.cz/item/CS_URS_2024_02/460671113" TargetMode="External"/><Relationship Id="rId14" Type="http://schemas.openxmlformats.org/officeDocument/2006/relationships/hyperlink" Target="https://podminky.urs.cz/item/CS_URS_2024_02/469981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275313711" TargetMode="External"/><Relationship Id="rId3" Type="http://schemas.openxmlformats.org/officeDocument/2006/relationships/hyperlink" Target="https://podminky.urs.cz/item/CS_URS_2024_02/162751117" TargetMode="External"/><Relationship Id="rId7" Type="http://schemas.openxmlformats.org/officeDocument/2006/relationships/hyperlink" Target="https://podminky.urs.cz/item/CS_URS_2024_02/171251201" TargetMode="External"/><Relationship Id="rId2" Type="http://schemas.openxmlformats.org/officeDocument/2006/relationships/hyperlink" Target="https://podminky.urs.cz/item/CS_URS_2024_02/162751115" TargetMode="External"/><Relationship Id="rId1" Type="http://schemas.openxmlformats.org/officeDocument/2006/relationships/hyperlink" Target="https://podminky.urs.cz/item/CS_URS_2024_02/131213701" TargetMode="External"/><Relationship Id="rId6" Type="http://schemas.openxmlformats.org/officeDocument/2006/relationships/hyperlink" Target="https://podminky.urs.cz/item/CS_URS_2024_02/171201231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https://podminky.urs.cz/item/CS_URS_2024_02/167151101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998223011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workbookViewId="0"/>
  </sheetViews>
  <sheetFormatPr defaultRowHeight="16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18" t="s">
        <v>14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R5" s="21"/>
      <c r="BE5" s="315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20" t="s">
        <v>17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R6" s="21"/>
      <c r="BE6" s="316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316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316"/>
      <c r="BS8" s="18" t="s">
        <v>6</v>
      </c>
    </row>
    <row r="9" spans="1:74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316"/>
      <c r="BS9" s="18" t="s">
        <v>6</v>
      </c>
    </row>
    <row r="10" spans="1:74" ht="12" customHeight="1">
      <c r="B10" s="21"/>
      <c r="D10" s="28" t="s">
        <v>30</v>
      </c>
      <c r="AK10" s="28" t="s">
        <v>31</v>
      </c>
      <c r="AN10" s="26" t="s">
        <v>32</v>
      </c>
      <c r="AR10" s="21"/>
      <c r="BE10" s="316"/>
      <c r="BS10" s="18" t="s">
        <v>6</v>
      </c>
    </row>
    <row r="11" spans="1:74" ht="18.399999999999999" customHeight="1">
      <c r="B11" s="21"/>
      <c r="E11" s="26" t="s">
        <v>33</v>
      </c>
      <c r="AK11" s="28" t="s">
        <v>34</v>
      </c>
      <c r="AN11" s="26" t="s">
        <v>35</v>
      </c>
      <c r="AR11" s="21"/>
      <c r="BE11" s="316"/>
      <c r="BS11" s="18" t="s">
        <v>6</v>
      </c>
    </row>
    <row r="12" spans="1:74" ht="6.95" customHeight="1">
      <c r="B12" s="21"/>
      <c r="AR12" s="21"/>
      <c r="BE12" s="316"/>
      <c r="BS12" s="18" t="s">
        <v>6</v>
      </c>
    </row>
    <row r="13" spans="1:74" ht="12" customHeight="1">
      <c r="B13" s="21"/>
      <c r="D13" s="28" t="s">
        <v>36</v>
      </c>
      <c r="AK13" s="28" t="s">
        <v>31</v>
      </c>
      <c r="AN13" s="31" t="s">
        <v>37</v>
      </c>
      <c r="AR13" s="21"/>
      <c r="BE13" s="316"/>
      <c r="BS13" s="18" t="s">
        <v>6</v>
      </c>
    </row>
    <row r="14" spans="1:74" ht="12.75">
      <c r="B14" s="21"/>
      <c r="E14" s="321" t="s">
        <v>37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28" t="s">
        <v>34</v>
      </c>
      <c r="AN14" s="31" t="s">
        <v>37</v>
      </c>
      <c r="AR14" s="21"/>
      <c r="BE14" s="316"/>
      <c r="BS14" s="18" t="s">
        <v>6</v>
      </c>
    </row>
    <row r="15" spans="1:74" ht="6.95" customHeight="1">
      <c r="B15" s="21"/>
      <c r="AR15" s="21"/>
      <c r="BE15" s="316"/>
      <c r="BS15" s="18" t="s">
        <v>4</v>
      </c>
    </row>
    <row r="16" spans="1:74" ht="12" customHeight="1">
      <c r="B16" s="21"/>
      <c r="D16" s="28" t="s">
        <v>38</v>
      </c>
      <c r="AK16" s="28" t="s">
        <v>31</v>
      </c>
      <c r="AN16" s="26" t="s">
        <v>39</v>
      </c>
      <c r="AR16" s="21"/>
      <c r="BE16" s="316"/>
      <c r="BS16" s="18" t="s">
        <v>4</v>
      </c>
    </row>
    <row r="17" spans="2:71" ht="18.399999999999999" customHeight="1">
      <c r="B17" s="21"/>
      <c r="E17" s="26" t="s">
        <v>40</v>
      </c>
      <c r="AK17" s="28" t="s">
        <v>34</v>
      </c>
      <c r="AN17" s="26" t="s">
        <v>41</v>
      </c>
      <c r="AR17" s="21"/>
      <c r="BE17" s="316"/>
      <c r="BS17" s="18" t="s">
        <v>42</v>
      </c>
    </row>
    <row r="18" spans="2:71" ht="6.95" customHeight="1">
      <c r="B18" s="21"/>
      <c r="AR18" s="21"/>
      <c r="BE18" s="316"/>
      <c r="BS18" s="18" t="s">
        <v>6</v>
      </c>
    </row>
    <row r="19" spans="2:71" ht="12" customHeight="1">
      <c r="B19" s="21"/>
      <c r="D19" s="28" t="s">
        <v>43</v>
      </c>
      <c r="AK19" s="28" t="s">
        <v>31</v>
      </c>
      <c r="AN19" s="26" t="s">
        <v>39</v>
      </c>
      <c r="AR19" s="21"/>
      <c r="BE19" s="316"/>
      <c r="BS19" s="18" t="s">
        <v>6</v>
      </c>
    </row>
    <row r="20" spans="2:71" ht="18.399999999999999" customHeight="1">
      <c r="B20" s="21"/>
      <c r="E20" s="26" t="s">
        <v>40</v>
      </c>
      <c r="AK20" s="28" t="s">
        <v>34</v>
      </c>
      <c r="AN20" s="26" t="s">
        <v>41</v>
      </c>
      <c r="AR20" s="21"/>
      <c r="BE20" s="316"/>
      <c r="BS20" s="18" t="s">
        <v>4</v>
      </c>
    </row>
    <row r="21" spans="2:71" ht="6.95" customHeight="1">
      <c r="B21" s="21"/>
      <c r="AR21" s="21"/>
      <c r="BE21" s="316"/>
    </row>
    <row r="22" spans="2:71" ht="12" customHeight="1">
      <c r="B22" s="21"/>
      <c r="D22" s="28" t="s">
        <v>44</v>
      </c>
      <c r="AR22" s="21"/>
      <c r="BE22" s="316"/>
    </row>
    <row r="23" spans="2:71" ht="47.25" customHeight="1">
      <c r="B23" s="21"/>
      <c r="E23" s="323" t="s">
        <v>45</v>
      </c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R23" s="21"/>
      <c r="BE23" s="316"/>
    </row>
    <row r="24" spans="2:71" ht="6.95" customHeight="1">
      <c r="B24" s="21"/>
      <c r="AR24" s="21"/>
      <c r="BE24" s="316"/>
    </row>
    <row r="25" spans="2:71" ht="6.95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316"/>
    </row>
    <row r="26" spans="2:71" s="1" customFormat="1" ht="25.9" customHeight="1">
      <c r="B26" s="34"/>
      <c r="D26" s="35" t="s">
        <v>46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4">
        <f>ROUND(AG54,2)</f>
        <v>0</v>
      </c>
      <c r="AL26" s="325"/>
      <c r="AM26" s="325"/>
      <c r="AN26" s="325"/>
      <c r="AO26" s="325"/>
      <c r="AR26" s="34"/>
      <c r="BE26" s="316"/>
    </row>
    <row r="27" spans="2:71" s="1" customFormat="1" ht="6.95" customHeight="1">
      <c r="B27" s="34"/>
      <c r="AR27" s="34"/>
      <c r="BE27" s="316"/>
    </row>
    <row r="28" spans="2:71" s="1" customFormat="1" ht="12.75">
      <c r="B28" s="34"/>
      <c r="L28" s="326" t="s">
        <v>47</v>
      </c>
      <c r="M28" s="326"/>
      <c r="N28" s="326"/>
      <c r="O28" s="326"/>
      <c r="P28" s="326"/>
      <c r="W28" s="326" t="s">
        <v>48</v>
      </c>
      <c r="X28" s="326"/>
      <c r="Y28" s="326"/>
      <c r="Z28" s="326"/>
      <c r="AA28" s="326"/>
      <c r="AB28" s="326"/>
      <c r="AC28" s="326"/>
      <c r="AD28" s="326"/>
      <c r="AE28" s="326"/>
      <c r="AK28" s="326" t="s">
        <v>49</v>
      </c>
      <c r="AL28" s="326"/>
      <c r="AM28" s="326"/>
      <c r="AN28" s="326"/>
      <c r="AO28" s="326"/>
      <c r="AR28" s="34"/>
      <c r="BE28" s="316"/>
    </row>
    <row r="29" spans="2:71" s="2" customFormat="1" ht="14.45" customHeight="1">
      <c r="B29" s="38"/>
      <c r="D29" s="28" t="s">
        <v>50</v>
      </c>
      <c r="F29" s="28" t="s">
        <v>51</v>
      </c>
      <c r="L29" s="329">
        <v>0.21</v>
      </c>
      <c r="M29" s="328"/>
      <c r="N29" s="328"/>
      <c r="O29" s="328"/>
      <c r="P29" s="328"/>
      <c r="W29" s="327">
        <f>ROUND(AZ54, 2)</f>
        <v>0</v>
      </c>
      <c r="X29" s="328"/>
      <c r="Y29" s="328"/>
      <c r="Z29" s="328"/>
      <c r="AA29" s="328"/>
      <c r="AB29" s="328"/>
      <c r="AC29" s="328"/>
      <c r="AD29" s="328"/>
      <c r="AE29" s="328"/>
      <c r="AK29" s="327">
        <f>ROUND(AV54, 2)</f>
        <v>0</v>
      </c>
      <c r="AL29" s="328"/>
      <c r="AM29" s="328"/>
      <c r="AN29" s="328"/>
      <c r="AO29" s="328"/>
      <c r="AR29" s="38"/>
      <c r="BE29" s="317"/>
    </row>
    <row r="30" spans="2:71" s="2" customFormat="1" ht="14.45" customHeight="1">
      <c r="B30" s="38"/>
      <c r="F30" s="28" t="s">
        <v>52</v>
      </c>
      <c r="L30" s="329">
        <v>0.12</v>
      </c>
      <c r="M30" s="328"/>
      <c r="N30" s="328"/>
      <c r="O30" s="328"/>
      <c r="P30" s="328"/>
      <c r="W30" s="327">
        <f>ROUND(BA54, 2)</f>
        <v>0</v>
      </c>
      <c r="X30" s="328"/>
      <c r="Y30" s="328"/>
      <c r="Z30" s="328"/>
      <c r="AA30" s="328"/>
      <c r="AB30" s="328"/>
      <c r="AC30" s="328"/>
      <c r="AD30" s="328"/>
      <c r="AE30" s="328"/>
      <c r="AK30" s="327">
        <f>ROUND(AW54, 2)</f>
        <v>0</v>
      </c>
      <c r="AL30" s="328"/>
      <c r="AM30" s="328"/>
      <c r="AN30" s="328"/>
      <c r="AO30" s="328"/>
      <c r="AR30" s="38"/>
      <c r="BE30" s="317"/>
    </row>
    <row r="31" spans="2:71" s="2" customFormat="1" ht="14.45" hidden="1" customHeight="1">
      <c r="B31" s="38"/>
      <c r="F31" s="28" t="s">
        <v>53</v>
      </c>
      <c r="L31" s="329">
        <v>0.21</v>
      </c>
      <c r="M31" s="328"/>
      <c r="N31" s="328"/>
      <c r="O31" s="328"/>
      <c r="P31" s="328"/>
      <c r="W31" s="327">
        <f>ROUND(BB54, 2)</f>
        <v>0</v>
      </c>
      <c r="X31" s="328"/>
      <c r="Y31" s="328"/>
      <c r="Z31" s="328"/>
      <c r="AA31" s="328"/>
      <c r="AB31" s="328"/>
      <c r="AC31" s="328"/>
      <c r="AD31" s="328"/>
      <c r="AE31" s="328"/>
      <c r="AK31" s="327">
        <v>0</v>
      </c>
      <c r="AL31" s="328"/>
      <c r="AM31" s="328"/>
      <c r="AN31" s="328"/>
      <c r="AO31" s="328"/>
      <c r="AR31" s="38"/>
      <c r="BE31" s="317"/>
    </row>
    <row r="32" spans="2:71" s="2" customFormat="1" ht="14.45" hidden="1" customHeight="1">
      <c r="B32" s="38"/>
      <c r="F32" s="28" t="s">
        <v>54</v>
      </c>
      <c r="L32" s="329">
        <v>0.12</v>
      </c>
      <c r="M32" s="328"/>
      <c r="N32" s="328"/>
      <c r="O32" s="328"/>
      <c r="P32" s="328"/>
      <c r="W32" s="327">
        <f>ROUND(BC54, 2)</f>
        <v>0</v>
      </c>
      <c r="X32" s="328"/>
      <c r="Y32" s="328"/>
      <c r="Z32" s="328"/>
      <c r="AA32" s="328"/>
      <c r="AB32" s="328"/>
      <c r="AC32" s="328"/>
      <c r="AD32" s="328"/>
      <c r="AE32" s="328"/>
      <c r="AK32" s="327">
        <v>0</v>
      </c>
      <c r="AL32" s="328"/>
      <c r="AM32" s="328"/>
      <c r="AN32" s="328"/>
      <c r="AO32" s="328"/>
      <c r="AR32" s="38"/>
      <c r="BE32" s="317"/>
    </row>
    <row r="33" spans="2:44" s="2" customFormat="1" ht="14.45" hidden="1" customHeight="1">
      <c r="B33" s="38"/>
      <c r="F33" s="28" t="s">
        <v>55</v>
      </c>
      <c r="L33" s="329">
        <v>0</v>
      </c>
      <c r="M33" s="328"/>
      <c r="N33" s="328"/>
      <c r="O33" s="328"/>
      <c r="P33" s="328"/>
      <c r="W33" s="327">
        <f>ROUND(BD54, 2)</f>
        <v>0</v>
      </c>
      <c r="X33" s="328"/>
      <c r="Y33" s="328"/>
      <c r="Z33" s="328"/>
      <c r="AA33" s="328"/>
      <c r="AB33" s="328"/>
      <c r="AC33" s="328"/>
      <c r="AD33" s="328"/>
      <c r="AE33" s="328"/>
      <c r="AK33" s="327">
        <v>0</v>
      </c>
      <c r="AL33" s="328"/>
      <c r="AM33" s="328"/>
      <c r="AN33" s="328"/>
      <c r="AO33" s="328"/>
      <c r="AR33" s="38"/>
    </row>
    <row r="34" spans="2:44" s="1" customFormat="1" ht="6.95" customHeight="1">
      <c r="B34" s="34"/>
      <c r="AR34" s="34"/>
    </row>
    <row r="35" spans="2:44" s="1" customFormat="1" ht="25.9" customHeight="1">
      <c r="B35" s="34"/>
      <c r="C35" s="39"/>
      <c r="D35" s="40" t="s">
        <v>56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57</v>
      </c>
      <c r="U35" s="41"/>
      <c r="V35" s="41"/>
      <c r="W35" s="41"/>
      <c r="X35" s="333" t="s">
        <v>58</v>
      </c>
      <c r="Y35" s="331"/>
      <c r="Z35" s="331"/>
      <c r="AA35" s="331"/>
      <c r="AB35" s="331"/>
      <c r="AC35" s="41"/>
      <c r="AD35" s="41"/>
      <c r="AE35" s="41"/>
      <c r="AF35" s="41"/>
      <c r="AG35" s="41"/>
      <c r="AH35" s="41"/>
      <c r="AI35" s="41"/>
      <c r="AJ35" s="41"/>
      <c r="AK35" s="330">
        <f>SUM(AK26:AK33)</f>
        <v>0</v>
      </c>
      <c r="AL35" s="331"/>
      <c r="AM35" s="331"/>
      <c r="AN35" s="331"/>
      <c r="AO35" s="332"/>
      <c r="AP35" s="39"/>
      <c r="AQ35" s="39"/>
      <c r="AR35" s="34"/>
    </row>
    <row r="36" spans="2:44" s="1" customFormat="1" ht="6.95" customHeight="1">
      <c r="B36" s="34"/>
      <c r="AR36" s="34"/>
    </row>
    <row r="37" spans="2:44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</row>
    <row r="41" spans="2:44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</row>
    <row r="42" spans="2:44" s="1" customFormat="1" ht="24.95" customHeight="1">
      <c r="B42" s="34"/>
      <c r="C42" s="22" t="s">
        <v>59</v>
      </c>
      <c r="AR42" s="34"/>
    </row>
    <row r="43" spans="2:44" s="1" customFormat="1" ht="6.95" customHeight="1">
      <c r="B43" s="34"/>
      <c r="AR43" s="34"/>
    </row>
    <row r="44" spans="2:44" s="3" customFormat="1" ht="12" customHeight="1">
      <c r="B44" s="47"/>
      <c r="C44" s="28" t="s">
        <v>13</v>
      </c>
      <c r="L44" s="3" t="str">
        <f>K5</f>
        <v>2320/DPS</v>
      </c>
      <c r="AR44" s="47"/>
    </row>
    <row r="45" spans="2:44" s="4" customFormat="1" ht="36.950000000000003" customHeight="1">
      <c r="B45" s="48"/>
      <c r="C45" s="49" t="s">
        <v>16</v>
      </c>
      <c r="L45" s="293" t="str">
        <f>K6</f>
        <v>Zastávka Nemocnice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R45" s="48"/>
    </row>
    <row r="46" spans="2:44" s="1" customFormat="1" ht="6.95" customHeight="1">
      <c r="B46" s="34"/>
      <c r="AR46" s="34"/>
    </row>
    <row r="47" spans="2:44" s="1" customFormat="1" ht="12" customHeight="1">
      <c r="B47" s="34"/>
      <c r="C47" s="28" t="s">
        <v>22</v>
      </c>
      <c r="L47" s="50" t="str">
        <f>IF(K8="","",K8)</f>
        <v>Liberec</v>
      </c>
      <c r="AI47" s="28" t="s">
        <v>24</v>
      </c>
      <c r="AM47" s="295" t="str">
        <f>IF(AN8= "","",AN8)</f>
        <v>25. 9. 2024</v>
      </c>
      <c r="AN47" s="295"/>
      <c r="AR47" s="34"/>
    </row>
    <row r="48" spans="2:44" s="1" customFormat="1" ht="6.95" customHeight="1">
      <c r="B48" s="34"/>
      <c r="AR48" s="34"/>
    </row>
    <row r="49" spans="1:91" s="1" customFormat="1" ht="15.2" customHeight="1">
      <c r="B49" s="34"/>
      <c r="C49" s="28" t="s">
        <v>30</v>
      </c>
      <c r="L49" s="3" t="str">
        <f>IF(E11= "","",E11)</f>
        <v>Statutární město Liberec</v>
      </c>
      <c r="AI49" s="28" t="s">
        <v>38</v>
      </c>
      <c r="AM49" s="300" t="str">
        <f>IF(E17="","",E17)</f>
        <v xml:space="preserve">STORING spol. s r.o. </v>
      </c>
      <c r="AN49" s="301"/>
      <c r="AO49" s="301"/>
      <c r="AP49" s="301"/>
      <c r="AR49" s="34"/>
      <c r="AS49" s="296" t="s">
        <v>60</v>
      </c>
      <c r="AT49" s="297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5.2" customHeight="1">
      <c r="B50" s="34"/>
      <c r="C50" s="28" t="s">
        <v>36</v>
      </c>
      <c r="L50" s="3" t="str">
        <f>IF(E14= "Vyplň údaj","",E14)</f>
        <v/>
      </c>
      <c r="AI50" s="28" t="s">
        <v>43</v>
      </c>
      <c r="AM50" s="300" t="str">
        <f>IF(E20="","",E20)</f>
        <v xml:space="preserve">STORING spol. s r.o. </v>
      </c>
      <c r="AN50" s="301"/>
      <c r="AO50" s="301"/>
      <c r="AP50" s="301"/>
      <c r="AR50" s="34"/>
      <c r="AS50" s="298"/>
      <c r="AT50" s="299"/>
      <c r="BD50" s="55"/>
    </row>
    <row r="51" spans="1:91" s="1" customFormat="1" ht="10.9" customHeight="1">
      <c r="B51" s="34"/>
      <c r="AR51" s="34"/>
      <c r="AS51" s="298"/>
      <c r="AT51" s="299"/>
      <c r="BD51" s="55"/>
    </row>
    <row r="52" spans="1:91" s="1" customFormat="1" ht="29.25" customHeight="1">
      <c r="B52" s="34"/>
      <c r="C52" s="302" t="s">
        <v>61</v>
      </c>
      <c r="D52" s="303"/>
      <c r="E52" s="303"/>
      <c r="F52" s="303"/>
      <c r="G52" s="303"/>
      <c r="H52" s="56"/>
      <c r="I52" s="305" t="s">
        <v>62</v>
      </c>
      <c r="J52" s="303"/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04" t="s">
        <v>63</v>
      </c>
      <c r="AH52" s="303"/>
      <c r="AI52" s="303"/>
      <c r="AJ52" s="303"/>
      <c r="AK52" s="303"/>
      <c r="AL52" s="303"/>
      <c r="AM52" s="303"/>
      <c r="AN52" s="305" t="s">
        <v>64</v>
      </c>
      <c r="AO52" s="303"/>
      <c r="AP52" s="303"/>
      <c r="AQ52" s="57" t="s">
        <v>65</v>
      </c>
      <c r="AR52" s="34"/>
      <c r="AS52" s="58" t="s">
        <v>66</v>
      </c>
      <c r="AT52" s="59" t="s">
        <v>67</v>
      </c>
      <c r="AU52" s="59" t="s">
        <v>68</v>
      </c>
      <c r="AV52" s="59" t="s">
        <v>69</v>
      </c>
      <c r="AW52" s="59" t="s">
        <v>70</v>
      </c>
      <c r="AX52" s="59" t="s">
        <v>71</v>
      </c>
      <c r="AY52" s="59" t="s">
        <v>72</v>
      </c>
      <c r="AZ52" s="59" t="s">
        <v>73</v>
      </c>
      <c r="BA52" s="59" t="s">
        <v>74</v>
      </c>
      <c r="BB52" s="59" t="s">
        <v>75</v>
      </c>
      <c r="BC52" s="59" t="s">
        <v>76</v>
      </c>
      <c r="BD52" s="60" t="s">
        <v>77</v>
      </c>
    </row>
    <row r="53" spans="1:91" s="1" customFormat="1" ht="10.9" customHeight="1">
      <c r="B53" s="34"/>
      <c r="AR53" s="34"/>
      <c r="AS53" s="61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pans="1:91" s="5" customFormat="1" ht="32.450000000000003" customHeight="1">
      <c r="B54" s="62"/>
      <c r="C54" s="63" t="s">
        <v>78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313">
        <f>ROUND(AG55+SUM(AG60:AG62),2)</f>
        <v>0</v>
      </c>
      <c r="AH54" s="313"/>
      <c r="AI54" s="313"/>
      <c r="AJ54" s="313"/>
      <c r="AK54" s="313"/>
      <c r="AL54" s="313"/>
      <c r="AM54" s="313"/>
      <c r="AN54" s="314">
        <f t="shared" ref="AN54:AN62" si="0">SUM(AG54,AT54)</f>
        <v>0</v>
      </c>
      <c r="AO54" s="314"/>
      <c r="AP54" s="314"/>
      <c r="AQ54" s="66" t="s">
        <v>79</v>
      </c>
      <c r="AR54" s="62"/>
      <c r="AS54" s="67">
        <f>ROUND(AS55+SUM(AS60:AS62),2)</f>
        <v>0</v>
      </c>
      <c r="AT54" s="68">
        <f t="shared" ref="AT54:AT62" si="1">ROUND(SUM(AV54:AW54),2)</f>
        <v>0</v>
      </c>
      <c r="AU54" s="69">
        <f>ROUND(AU55+SUM(AU60:AU62),5)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ROUND(AZ55+SUM(AZ60:AZ62),2)</f>
        <v>0</v>
      </c>
      <c r="BA54" s="68">
        <f>ROUND(BA55+SUM(BA60:BA62),2)</f>
        <v>0</v>
      </c>
      <c r="BB54" s="68">
        <f>ROUND(BB55+SUM(BB60:BB62),2)</f>
        <v>0</v>
      </c>
      <c r="BC54" s="68">
        <f>ROUND(BC55+SUM(BC60:BC62),2)</f>
        <v>0</v>
      </c>
      <c r="BD54" s="70">
        <f>ROUND(BD55+SUM(BD60:BD62),2)</f>
        <v>0</v>
      </c>
      <c r="BS54" s="71" t="s">
        <v>80</v>
      </c>
      <c r="BT54" s="71" t="s">
        <v>81</v>
      </c>
      <c r="BU54" s="72" t="s">
        <v>82</v>
      </c>
      <c r="BV54" s="71" t="s">
        <v>83</v>
      </c>
      <c r="BW54" s="71" t="s">
        <v>5</v>
      </c>
      <c r="BX54" s="71" t="s">
        <v>84</v>
      </c>
      <c r="CL54" s="71" t="s">
        <v>19</v>
      </c>
    </row>
    <row r="55" spans="1:91" s="6" customFormat="1" ht="16.5" customHeight="1">
      <c r="B55" s="73"/>
      <c r="C55" s="74"/>
      <c r="D55" s="309" t="s">
        <v>85</v>
      </c>
      <c r="E55" s="309"/>
      <c r="F55" s="309"/>
      <c r="G55" s="309"/>
      <c r="H55" s="309"/>
      <c r="I55" s="75"/>
      <c r="J55" s="309" t="s">
        <v>86</v>
      </c>
      <c r="K55" s="309"/>
      <c r="L55" s="309"/>
      <c r="M55" s="309"/>
      <c r="N55" s="309"/>
      <c r="O55" s="309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9"/>
      <c r="AA55" s="309"/>
      <c r="AB55" s="309"/>
      <c r="AC55" s="309"/>
      <c r="AD55" s="309"/>
      <c r="AE55" s="309"/>
      <c r="AF55" s="309"/>
      <c r="AG55" s="306">
        <f>ROUND(SUM(AG56:AG59),2)</f>
        <v>0</v>
      </c>
      <c r="AH55" s="307"/>
      <c r="AI55" s="307"/>
      <c r="AJ55" s="307"/>
      <c r="AK55" s="307"/>
      <c r="AL55" s="307"/>
      <c r="AM55" s="307"/>
      <c r="AN55" s="308">
        <f t="shared" si="0"/>
        <v>0</v>
      </c>
      <c r="AO55" s="307"/>
      <c r="AP55" s="307"/>
      <c r="AQ55" s="76" t="s">
        <v>87</v>
      </c>
      <c r="AR55" s="73"/>
      <c r="AS55" s="77">
        <f>ROUND(SUM(AS56:AS59),2)</f>
        <v>0</v>
      </c>
      <c r="AT55" s="78">
        <f t="shared" si="1"/>
        <v>0</v>
      </c>
      <c r="AU55" s="79">
        <f>ROUND(SUM(AU56:AU59),5)</f>
        <v>0</v>
      </c>
      <c r="AV55" s="78">
        <f>ROUND(AZ55*L29,2)</f>
        <v>0</v>
      </c>
      <c r="AW55" s="78">
        <f>ROUND(BA55*L30,2)</f>
        <v>0</v>
      </c>
      <c r="AX55" s="78">
        <f>ROUND(BB55*L29,2)</f>
        <v>0</v>
      </c>
      <c r="AY55" s="78">
        <f>ROUND(BC55*L30,2)</f>
        <v>0</v>
      </c>
      <c r="AZ55" s="78">
        <f>ROUND(SUM(AZ56:AZ59),2)</f>
        <v>0</v>
      </c>
      <c r="BA55" s="78">
        <f>ROUND(SUM(BA56:BA59),2)</f>
        <v>0</v>
      </c>
      <c r="BB55" s="78">
        <f>ROUND(SUM(BB56:BB59),2)</f>
        <v>0</v>
      </c>
      <c r="BC55" s="78">
        <f>ROUND(SUM(BC56:BC59),2)</f>
        <v>0</v>
      </c>
      <c r="BD55" s="80">
        <f>ROUND(SUM(BD56:BD59),2)</f>
        <v>0</v>
      </c>
      <c r="BS55" s="81" t="s">
        <v>80</v>
      </c>
      <c r="BT55" s="81" t="s">
        <v>88</v>
      </c>
      <c r="BU55" s="81" t="s">
        <v>82</v>
      </c>
      <c r="BV55" s="81" t="s">
        <v>83</v>
      </c>
      <c r="BW55" s="81" t="s">
        <v>89</v>
      </c>
      <c r="BX55" s="81" t="s">
        <v>5</v>
      </c>
      <c r="CL55" s="81" t="s">
        <v>79</v>
      </c>
      <c r="CM55" s="81" t="s">
        <v>90</v>
      </c>
    </row>
    <row r="56" spans="1:91" s="3" customFormat="1" ht="16.5" customHeight="1">
      <c r="A56" s="82" t="s">
        <v>91</v>
      </c>
      <c r="B56" s="47"/>
      <c r="C56" s="9"/>
      <c r="D56" s="9"/>
      <c r="E56" s="312" t="s">
        <v>92</v>
      </c>
      <c r="F56" s="312"/>
      <c r="G56" s="312"/>
      <c r="H56" s="312"/>
      <c r="I56" s="312"/>
      <c r="J56" s="9"/>
      <c r="K56" s="312" t="s">
        <v>93</v>
      </c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10">
        <f>'01.1 - Komunikace'!J32</f>
        <v>0</v>
      </c>
      <c r="AH56" s="311"/>
      <c r="AI56" s="311"/>
      <c r="AJ56" s="311"/>
      <c r="AK56" s="311"/>
      <c r="AL56" s="311"/>
      <c r="AM56" s="311"/>
      <c r="AN56" s="310">
        <f t="shared" si="0"/>
        <v>0</v>
      </c>
      <c r="AO56" s="311"/>
      <c r="AP56" s="311"/>
      <c r="AQ56" s="83" t="s">
        <v>94</v>
      </c>
      <c r="AR56" s="47"/>
      <c r="AS56" s="84">
        <v>0</v>
      </c>
      <c r="AT56" s="85">
        <f t="shared" si="1"/>
        <v>0</v>
      </c>
      <c r="AU56" s="86">
        <f>'01.1 - Komunikace'!P94</f>
        <v>0</v>
      </c>
      <c r="AV56" s="85">
        <f>'01.1 - Komunikace'!J35</f>
        <v>0</v>
      </c>
      <c r="AW56" s="85">
        <f>'01.1 - Komunikace'!J36</f>
        <v>0</v>
      </c>
      <c r="AX56" s="85">
        <f>'01.1 - Komunikace'!J37</f>
        <v>0</v>
      </c>
      <c r="AY56" s="85">
        <f>'01.1 - Komunikace'!J38</f>
        <v>0</v>
      </c>
      <c r="AZ56" s="85">
        <f>'01.1 - Komunikace'!F35</f>
        <v>0</v>
      </c>
      <c r="BA56" s="85">
        <f>'01.1 - Komunikace'!F36</f>
        <v>0</v>
      </c>
      <c r="BB56" s="85">
        <f>'01.1 - Komunikace'!F37</f>
        <v>0</v>
      </c>
      <c r="BC56" s="85">
        <f>'01.1 - Komunikace'!F38</f>
        <v>0</v>
      </c>
      <c r="BD56" s="87">
        <f>'01.1 - Komunikace'!F39</f>
        <v>0</v>
      </c>
      <c r="BT56" s="26" t="s">
        <v>90</v>
      </c>
      <c r="BV56" s="26" t="s">
        <v>83</v>
      </c>
      <c r="BW56" s="26" t="s">
        <v>95</v>
      </c>
      <c r="BX56" s="26" t="s">
        <v>89</v>
      </c>
      <c r="CL56" s="26" t="s">
        <v>79</v>
      </c>
    </row>
    <row r="57" spans="1:91" s="3" customFormat="1" ht="16.5" customHeight="1">
      <c r="A57" s="82" t="s">
        <v>91</v>
      </c>
      <c r="B57" s="47"/>
      <c r="C57" s="9"/>
      <c r="D57" s="9"/>
      <c r="E57" s="312" t="s">
        <v>96</v>
      </c>
      <c r="F57" s="312"/>
      <c r="G57" s="312"/>
      <c r="H57" s="312"/>
      <c r="I57" s="312"/>
      <c r="J57" s="9"/>
      <c r="K57" s="312" t="s">
        <v>97</v>
      </c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10">
        <f>'01.2 - Opěrná zídka'!J32</f>
        <v>0</v>
      </c>
      <c r="AH57" s="311"/>
      <c r="AI57" s="311"/>
      <c r="AJ57" s="311"/>
      <c r="AK57" s="311"/>
      <c r="AL57" s="311"/>
      <c r="AM57" s="311"/>
      <c r="AN57" s="310">
        <f t="shared" si="0"/>
        <v>0</v>
      </c>
      <c r="AO57" s="311"/>
      <c r="AP57" s="311"/>
      <c r="AQ57" s="83" t="s">
        <v>94</v>
      </c>
      <c r="AR57" s="47"/>
      <c r="AS57" s="84">
        <v>0</v>
      </c>
      <c r="AT57" s="85">
        <f t="shared" si="1"/>
        <v>0</v>
      </c>
      <c r="AU57" s="86">
        <f>'01.2 - Opěrná zídka'!P93</f>
        <v>0</v>
      </c>
      <c r="AV57" s="85">
        <f>'01.2 - Opěrná zídka'!J35</f>
        <v>0</v>
      </c>
      <c r="AW57" s="85">
        <f>'01.2 - Opěrná zídka'!J36</f>
        <v>0</v>
      </c>
      <c r="AX57" s="85">
        <f>'01.2 - Opěrná zídka'!J37</f>
        <v>0</v>
      </c>
      <c r="AY57" s="85">
        <f>'01.2 - Opěrná zídka'!J38</f>
        <v>0</v>
      </c>
      <c r="AZ57" s="85">
        <f>'01.2 - Opěrná zídka'!F35</f>
        <v>0</v>
      </c>
      <c r="BA57" s="85">
        <f>'01.2 - Opěrná zídka'!F36</f>
        <v>0</v>
      </c>
      <c r="BB57" s="85">
        <f>'01.2 - Opěrná zídka'!F37</f>
        <v>0</v>
      </c>
      <c r="BC57" s="85">
        <f>'01.2 - Opěrná zídka'!F38</f>
        <v>0</v>
      </c>
      <c r="BD57" s="87">
        <f>'01.2 - Opěrná zídka'!F39</f>
        <v>0</v>
      </c>
      <c r="BT57" s="26" t="s">
        <v>90</v>
      </c>
      <c r="BV57" s="26" t="s">
        <v>83</v>
      </c>
      <c r="BW57" s="26" t="s">
        <v>98</v>
      </c>
      <c r="BX57" s="26" t="s">
        <v>89</v>
      </c>
      <c r="CL57" s="26" t="s">
        <v>79</v>
      </c>
    </row>
    <row r="58" spans="1:91" s="3" customFormat="1" ht="16.5" customHeight="1">
      <c r="A58" s="82" t="s">
        <v>91</v>
      </c>
      <c r="B58" s="47"/>
      <c r="C58" s="9"/>
      <c r="D58" s="9"/>
      <c r="E58" s="312" t="s">
        <v>99</v>
      </c>
      <c r="F58" s="312"/>
      <c r="G58" s="312"/>
      <c r="H58" s="312"/>
      <c r="I58" s="312"/>
      <c r="J58" s="9"/>
      <c r="K58" s="312" t="s">
        <v>100</v>
      </c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310">
        <f>'01.3 - Ochrana inženýrský...'!J32</f>
        <v>0</v>
      </c>
      <c r="AH58" s="311"/>
      <c r="AI58" s="311"/>
      <c r="AJ58" s="311"/>
      <c r="AK58" s="311"/>
      <c r="AL58" s="311"/>
      <c r="AM58" s="311"/>
      <c r="AN58" s="310">
        <f t="shared" si="0"/>
        <v>0</v>
      </c>
      <c r="AO58" s="311"/>
      <c r="AP58" s="311"/>
      <c r="AQ58" s="83" t="s">
        <v>94</v>
      </c>
      <c r="AR58" s="47"/>
      <c r="AS58" s="84">
        <v>0</v>
      </c>
      <c r="AT58" s="85">
        <f t="shared" si="1"/>
        <v>0</v>
      </c>
      <c r="AU58" s="86">
        <f>'01.3 - Ochrana inženýrský...'!P87</f>
        <v>0</v>
      </c>
      <c r="AV58" s="85">
        <f>'01.3 - Ochrana inženýrský...'!J35</f>
        <v>0</v>
      </c>
      <c r="AW58" s="85">
        <f>'01.3 - Ochrana inženýrský...'!J36</f>
        <v>0</v>
      </c>
      <c r="AX58" s="85">
        <f>'01.3 - Ochrana inženýrský...'!J37</f>
        <v>0</v>
      </c>
      <c r="AY58" s="85">
        <f>'01.3 - Ochrana inženýrský...'!J38</f>
        <v>0</v>
      </c>
      <c r="AZ58" s="85">
        <f>'01.3 - Ochrana inženýrský...'!F35</f>
        <v>0</v>
      </c>
      <c r="BA58" s="85">
        <f>'01.3 - Ochrana inženýrský...'!F36</f>
        <v>0</v>
      </c>
      <c r="BB58" s="85">
        <f>'01.3 - Ochrana inženýrský...'!F37</f>
        <v>0</v>
      </c>
      <c r="BC58" s="85">
        <f>'01.3 - Ochrana inženýrský...'!F38</f>
        <v>0</v>
      </c>
      <c r="BD58" s="87">
        <f>'01.3 - Ochrana inženýrský...'!F39</f>
        <v>0</v>
      </c>
      <c r="BT58" s="26" t="s">
        <v>90</v>
      </c>
      <c r="BV58" s="26" t="s">
        <v>83</v>
      </c>
      <c r="BW58" s="26" t="s">
        <v>101</v>
      </c>
      <c r="BX58" s="26" t="s">
        <v>89</v>
      </c>
      <c r="CL58" s="26" t="s">
        <v>79</v>
      </c>
    </row>
    <row r="59" spans="1:91" s="3" customFormat="1" ht="16.5" customHeight="1">
      <c r="A59" s="82" t="s">
        <v>91</v>
      </c>
      <c r="B59" s="47"/>
      <c r="C59" s="9"/>
      <c r="D59" s="9"/>
      <c r="E59" s="312" t="s">
        <v>102</v>
      </c>
      <c r="F59" s="312"/>
      <c r="G59" s="312"/>
      <c r="H59" s="312"/>
      <c r="I59" s="312"/>
      <c r="J59" s="9"/>
      <c r="K59" s="312" t="s">
        <v>103</v>
      </c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312"/>
      <c r="Y59" s="312"/>
      <c r="Z59" s="312"/>
      <c r="AA59" s="312"/>
      <c r="AB59" s="312"/>
      <c r="AC59" s="312"/>
      <c r="AD59" s="312"/>
      <c r="AE59" s="312"/>
      <c r="AF59" s="312"/>
      <c r="AG59" s="310">
        <f>'01.4 - Základy pro vybavení'!J32</f>
        <v>0</v>
      </c>
      <c r="AH59" s="311"/>
      <c r="AI59" s="311"/>
      <c r="AJ59" s="311"/>
      <c r="AK59" s="311"/>
      <c r="AL59" s="311"/>
      <c r="AM59" s="311"/>
      <c r="AN59" s="310">
        <f t="shared" si="0"/>
        <v>0</v>
      </c>
      <c r="AO59" s="311"/>
      <c r="AP59" s="311"/>
      <c r="AQ59" s="83" t="s">
        <v>94</v>
      </c>
      <c r="AR59" s="47"/>
      <c r="AS59" s="84">
        <v>0</v>
      </c>
      <c r="AT59" s="85">
        <f t="shared" si="1"/>
        <v>0</v>
      </c>
      <c r="AU59" s="86">
        <f>'01.4 - Základy pro vybavení'!P89</f>
        <v>0</v>
      </c>
      <c r="AV59" s="85">
        <f>'01.4 - Základy pro vybavení'!J35</f>
        <v>0</v>
      </c>
      <c r="AW59" s="85">
        <f>'01.4 - Základy pro vybavení'!J36</f>
        <v>0</v>
      </c>
      <c r="AX59" s="85">
        <f>'01.4 - Základy pro vybavení'!J37</f>
        <v>0</v>
      </c>
      <c r="AY59" s="85">
        <f>'01.4 - Základy pro vybavení'!J38</f>
        <v>0</v>
      </c>
      <c r="AZ59" s="85">
        <f>'01.4 - Základy pro vybavení'!F35</f>
        <v>0</v>
      </c>
      <c r="BA59" s="85">
        <f>'01.4 - Základy pro vybavení'!F36</f>
        <v>0</v>
      </c>
      <c r="BB59" s="85">
        <f>'01.4 - Základy pro vybavení'!F37</f>
        <v>0</v>
      </c>
      <c r="BC59" s="85">
        <f>'01.4 - Základy pro vybavení'!F38</f>
        <v>0</v>
      </c>
      <c r="BD59" s="87">
        <f>'01.4 - Základy pro vybavení'!F39</f>
        <v>0</v>
      </c>
      <c r="BT59" s="26" t="s">
        <v>90</v>
      </c>
      <c r="BV59" s="26" t="s">
        <v>83</v>
      </c>
      <c r="BW59" s="26" t="s">
        <v>104</v>
      </c>
      <c r="BX59" s="26" t="s">
        <v>89</v>
      </c>
      <c r="CL59" s="26" t="s">
        <v>79</v>
      </c>
    </row>
    <row r="60" spans="1:91" s="6" customFormat="1" ht="24.75" customHeight="1">
      <c r="A60" s="82" t="s">
        <v>91</v>
      </c>
      <c r="B60" s="73"/>
      <c r="C60" s="74"/>
      <c r="D60" s="309" t="s">
        <v>105</v>
      </c>
      <c r="E60" s="309"/>
      <c r="F60" s="309"/>
      <c r="G60" s="309"/>
      <c r="H60" s="309"/>
      <c r="I60" s="75"/>
      <c r="J60" s="309" t="s">
        <v>106</v>
      </c>
      <c r="K60" s="309"/>
      <c r="L60" s="309"/>
      <c r="M60" s="309"/>
      <c r="N60" s="309"/>
      <c r="O60" s="309"/>
      <c r="P60" s="309"/>
      <c r="Q60" s="309"/>
      <c r="R60" s="309"/>
      <c r="S60" s="309"/>
      <c r="T60" s="309"/>
      <c r="U60" s="309"/>
      <c r="V60" s="309"/>
      <c r="W60" s="309"/>
      <c r="X60" s="309"/>
      <c r="Y60" s="309"/>
      <c r="Z60" s="309"/>
      <c r="AA60" s="309"/>
      <c r="AB60" s="309"/>
      <c r="AC60" s="309"/>
      <c r="AD60" s="309"/>
      <c r="AE60" s="309"/>
      <c r="AF60" s="309"/>
      <c r="AG60" s="308">
        <f>'02 - Veřejné osvětlení, s...'!J30</f>
        <v>0</v>
      </c>
      <c r="AH60" s="307"/>
      <c r="AI60" s="307"/>
      <c r="AJ60" s="307"/>
      <c r="AK60" s="307"/>
      <c r="AL60" s="307"/>
      <c r="AM60" s="307"/>
      <c r="AN60" s="308">
        <f t="shared" si="0"/>
        <v>0</v>
      </c>
      <c r="AO60" s="307"/>
      <c r="AP60" s="307"/>
      <c r="AQ60" s="76" t="s">
        <v>87</v>
      </c>
      <c r="AR60" s="73"/>
      <c r="AS60" s="77">
        <v>0</v>
      </c>
      <c r="AT60" s="78">
        <f t="shared" si="1"/>
        <v>0</v>
      </c>
      <c r="AU60" s="79">
        <f>'02 - Veřejné osvětlení, s...'!P86</f>
        <v>0</v>
      </c>
      <c r="AV60" s="78">
        <f>'02 - Veřejné osvětlení, s...'!J33</f>
        <v>0</v>
      </c>
      <c r="AW60" s="78">
        <f>'02 - Veřejné osvětlení, s...'!J34</f>
        <v>0</v>
      </c>
      <c r="AX60" s="78">
        <f>'02 - Veřejné osvětlení, s...'!J35</f>
        <v>0</v>
      </c>
      <c r="AY60" s="78">
        <f>'02 - Veřejné osvětlení, s...'!J36</f>
        <v>0</v>
      </c>
      <c r="AZ60" s="78">
        <f>'02 - Veřejné osvětlení, s...'!F33</f>
        <v>0</v>
      </c>
      <c r="BA60" s="78">
        <f>'02 - Veřejné osvětlení, s...'!F34</f>
        <v>0</v>
      </c>
      <c r="BB60" s="78">
        <f>'02 - Veřejné osvětlení, s...'!F35</f>
        <v>0</v>
      </c>
      <c r="BC60" s="78">
        <f>'02 - Veřejné osvětlení, s...'!F36</f>
        <v>0</v>
      </c>
      <c r="BD60" s="80">
        <f>'02 - Veřejné osvětlení, s...'!F37</f>
        <v>0</v>
      </c>
      <c r="BT60" s="81" t="s">
        <v>88</v>
      </c>
      <c r="BV60" s="81" t="s">
        <v>83</v>
      </c>
      <c r="BW60" s="81" t="s">
        <v>107</v>
      </c>
      <c r="BX60" s="81" t="s">
        <v>5</v>
      </c>
      <c r="CL60" s="81" t="s">
        <v>79</v>
      </c>
      <c r="CM60" s="81" t="s">
        <v>90</v>
      </c>
    </row>
    <row r="61" spans="1:91" s="6" customFormat="1" ht="16.5" customHeight="1">
      <c r="A61" s="82" t="s">
        <v>91</v>
      </c>
      <c r="B61" s="73"/>
      <c r="C61" s="74"/>
      <c r="D61" s="309" t="s">
        <v>108</v>
      </c>
      <c r="E61" s="309"/>
      <c r="F61" s="309"/>
      <c r="G61" s="309"/>
      <c r="H61" s="309"/>
      <c r="I61" s="75"/>
      <c r="J61" s="309" t="s">
        <v>109</v>
      </c>
      <c r="K61" s="309"/>
      <c r="L61" s="309"/>
      <c r="M61" s="309"/>
      <c r="N61" s="309"/>
      <c r="O61" s="309"/>
      <c r="P61" s="309"/>
      <c r="Q61" s="309"/>
      <c r="R61" s="309"/>
      <c r="S61" s="309"/>
      <c r="T61" s="309"/>
      <c r="U61" s="309"/>
      <c r="V61" s="309"/>
      <c r="W61" s="309"/>
      <c r="X61" s="309"/>
      <c r="Y61" s="309"/>
      <c r="Z61" s="309"/>
      <c r="AA61" s="309"/>
      <c r="AB61" s="309"/>
      <c r="AC61" s="309"/>
      <c r="AD61" s="309"/>
      <c r="AE61" s="309"/>
      <c r="AF61" s="309"/>
      <c r="AG61" s="308">
        <f>'03 - Vybavení zastávky, m...'!J30</f>
        <v>0</v>
      </c>
      <c r="AH61" s="307"/>
      <c r="AI61" s="307"/>
      <c r="AJ61" s="307"/>
      <c r="AK61" s="307"/>
      <c r="AL61" s="307"/>
      <c r="AM61" s="307"/>
      <c r="AN61" s="308">
        <f t="shared" si="0"/>
        <v>0</v>
      </c>
      <c r="AO61" s="307"/>
      <c r="AP61" s="307"/>
      <c r="AQ61" s="76" t="s">
        <v>87</v>
      </c>
      <c r="AR61" s="73"/>
      <c r="AS61" s="77">
        <v>0</v>
      </c>
      <c r="AT61" s="78">
        <f t="shared" si="1"/>
        <v>0</v>
      </c>
      <c r="AU61" s="79">
        <f>'03 - Vybavení zastávky, m...'!P79</f>
        <v>0</v>
      </c>
      <c r="AV61" s="78">
        <f>'03 - Vybavení zastávky, m...'!J33</f>
        <v>0</v>
      </c>
      <c r="AW61" s="78">
        <f>'03 - Vybavení zastávky, m...'!J34</f>
        <v>0</v>
      </c>
      <c r="AX61" s="78">
        <f>'03 - Vybavení zastávky, m...'!J35</f>
        <v>0</v>
      </c>
      <c r="AY61" s="78">
        <f>'03 - Vybavení zastávky, m...'!J36</f>
        <v>0</v>
      </c>
      <c r="AZ61" s="78">
        <f>'03 - Vybavení zastávky, m...'!F33</f>
        <v>0</v>
      </c>
      <c r="BA61" s="78">
        <f>'03 - Vybavení zastávky, m...'!F34</f>
        <v>0</v>
      </c>
      <c r="BB61" s="78">
        <f>'03 - Vybavení zastávky, m...'!F35</f>
        <v>0</v>
      </c>
      <c r="BC61" s="78">
        <f>'03 - Vybavení zastávky, m...'!F36</f>
        <v>0</v>
      </c>
      <c r="BD61" s="80">
        <f>'03 - Vybavení zastávky, m...'!F37</f>
        <v>0</v>
      </c>
      <c r="BT61" s="81" t="s">
        <v>88</v>
      </c>
      <c r="BV61" s="81" t="s">
        <v>83</v>
      </c>
      <c r="BW61" s="81" t="s">
        <v>110</v>
      </c>
      <c r="BX61" s="81" t="s">
        <v>5</v>
      </c>
      <c r="CL61" s="81" t="s">
        <v>79</v>
      </c>
      <c r="CM61" s="81" t="s">
        <v>90</v>
      </c>
    </row>
    <row r="62" spans="1:91" s="6" customFormat="1" ht="16.5" customHeight="1">
      <c r="A62" s="82" t="s">
        <v>91</v>
      </c>
      <c r="B62" s="73"/>
      <c r="C62" s="74"/>
      <c r="D62" s="309" t="s">
        <v>111</v>
      </c>
      <c r="E62" s="309"/>
      <c r="F62" s="309"/>
      <c r="G62" s="309"/>
      <c r="H62" s="309"/>
      <c r="I62" s="75"/>
      <c r="J62" s="309" t="s">
        <v>112</v>
      </c>
      <c r="K62" s="309"/>
      <c r="L62" s="309"/>
      <c r="M62" s="309"/>
      <c r="N62" s="309"/>
      <c r="O62" s="309"/>
      <c r="P62" s="309"/>
      <c r="Q62" s="309"/>
      <c r="R62" s="309"/>
      <c r="S62" s="309"/>
      <c r="T62" s="309"/>
      <c r="U62" s="309"/>
      <c r="V62" s="309"/>
      <c r="W62" s="309"/>
      <c r="X62" s="309"/>
      <c r="Y62" s="309"/>
      <c r="Z62" s="309"/>
      <c r="AA62" s="309"/>
      <c r="AB62" s="309"/>
      <c r="AC62" s="309"/>
      <c r="AD62" s="309"/>
      <c r="AE62" s="309"/>
      <c r="AF62" s="309"/>
      <c r="AG62" s="308">
        <f>'VORN - Vedlejší a ostatní...'!J30</f>
        <v>0</v>
      </c>
      <c r="AH62" s="307"/>
      <c r="AI62" s="307"/>
      <c r="AJ62" s="307"/>
      <c r="AK62" s="307"/>
      <c r="AL62" s="307"/>
      <c r="AM62" s="307"/>
      <c r="AN62" s="308">
        <f t="shared" si="0"/>
        <v>0</v>
      </c>
      <c r="AO62" s="307"/>
      <c r="AP62" s="307"/>
      <c r="AQ62" s="76" t="s">
        <v>87</v>
      </c>
      <c r="AR62" s="73"/>
      <c r="AS62" s="88">
        <v>0</v>
      </c>
      <c r="AT62" s="89">
        <f t="shared" si="1"/>
        <v>0</v>
      </c>
      <c r="AU62" s="90">
        <f>'VORN - Vedlejší a ostatní...'!P86</f>
        <v>0</v>
      </c>
      <c r="AV62" s="89">
        <f>'VORN - Vedlejší a ostatní...'!J33</f>
        <v>0</v>
      </c>
      <c r="AW62" s="89">
        <f>'VORN - Vedlejší a ostatní...'!J34</f>
        <v>0</v>
      </c>
      <c r="AX62" s="89">
        <f>'VORN - Vedlejší a ostatní...'!J35</f>
        <v>0</v>
      </c>
      <c r="AY62" s="89">
        <f>'VORN - Vedlejší a ostatní...'!J36</f>
        <v>0</v>
      </c>
      <c r="AZ62" s="89">
        <f>'VORN - Vedlejší a ostatní...'!F33</f>
        <v>0</v>
      </c>
      <c r="BA62" s="89">
        <f>'VORN - Vedlejší a ostatní...'!F34</f>
        <v>0</v>
      </c>
      <c r="BB62" s="89">
        <f>'VORN - Vedlejší a ostatní...'!F35</f>
        <v>0</v>
      </c>
      <c r="BC62" s="89">
        <f>'VORN - Vedlejší a ostatní...'!F36</f>
        <v>0</v>
      </c>
      <c r="BD62" s="91">
        <f>'VORN - Vedlejší a ostatní...'!F37</f>
        <v>0</v>
      </c>
      <c r="BT62" s="81" t="s">
        <v>88</v>
      </c>
      <c r="BV62" s="81" t="s">
        <v>83</v>
      </c>
      <c r="BW62" s="81" t="s">
        <v>113</v>
      </c>
      <c r="BX62" s="81" t="s">
        <v>5</v>
      </c>
      <c r="CL62" s="81" t="s">
        <v>79</v>
      </c>
      <c r="CM62" s="81" t="s">
        <v>90</v>
      </c>
    </row>
    <row r="63" spans="1:91" s="1" customFormat="1" ht="30" customHeight="1">
      <c r="B63" s="34"/>
      <c r="AR63" s="34"/>
    </row>
    <row r="64" spans="1:91" s="1" customFormat="1" ht="6.95" customHeight="1"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34"/>
    </row>
  </sheetData>
  <sheetProtection algorithmName="SHA-512" hashValue="LCVB/zrrKCqCTaDmN1boWyvjj7Td3/l9dsO+kNT2Jh/zj9chymZDA1n+otciLsRh44M/Wyd/6/l3JyXSoRILXA==" saltValue="V0S81EPfmXzHD9sKSzBmU8LOehD9bgTrcydsYoxvJ6GurVFC5biquUsFE9qDjjSHVIRiNm5x4xGFTwrVgH9gjg==" spinCount="100000" sheet="1" objects="1" scenarios="1" formatColumns="0" formatRows="0"/>
  <mergeCells count="70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J45"/>
    <mergeCell ref="AM47:AN47"/>
    <mergeCell ref="AS49:AT51"/>
    <mergeCell ref="AM49:AP49"/>
    <mergeCell ref="AM50:AP50"/>
  </mergeCells>
  <hyperlinks>
    <hyperlink ref="A56" location="'01.1 - Komunikace'!C2" display="/" xr:uid="{00000000-0004-0000-0000-000000000000}"/>
    <hyperlink ref="A57" location="'01.2 - Opěrná zídka'!C2" display="/" xr:uid="{00000000-0004-0000-0000-000001000000}"/>
    <hyperlink ref="A58" location="'01.3 - Ochrana inženýrský...'!C2" display="/" xr:uid="{00000000-0004-0000-0000-000002000000}"/>
    <hyperlink ref="A59" location="'01.4 - Základy pro vybavení'!C2" display="/" xr:uid="{00000000-0004-0000-0000-000003000000}"/>
    <hyperlink ref="A60" location="'02 - Veřejné osvětlení, s...'!C2" display="/" xr:uid="{00000000-0004-0000-0000-000004000000}"/>
    <hyperlink ref="A61" location="'03 - Vybavení zastávky, m...'!C2" display="/" xr:uid="{00000000-0004-0000-0000-000005000000}"/>
    <hyperlink ref="A62" location="'VORN - Vedlejší a ostatní...'!C2" display="/" xr:uid="{00000000-0004-0000-0000-000006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6.5"/>
  <cols>
    <col min="1" max="1" width="8.33203125" style="208" customWidth="1"/>
    <col min="2" max="2" width="1.6640625" style="208" customWidth="1"/>
    <col min="3" max="4" width="5" style="208" customWidth="1"/>
    <col min="5" max="5" width="11.6640625" style="208" customWidth="1"/>
    <col min="6" max="6" width="9.1640625" style="208" customWidth="1"/>
    <col min="7" max="7" width="5" style="208" customWidth="1"/>
    <col min="8" max="8" width="77.83203125" style="208" customWidth="1"/>
    <col min="9" max="10" width="20" style="208" customWidth="1"/>
    <col min="11" max="11" width="1.6640625" style="208" customWidth="1"/>
  </cols>
  <sheetData>
    <row r="1" spans="2:11" customFormat="1" ht="37.5" customHeight="1"/>
    <row r="2" spans="2:11" customFormat="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pans="2:11" s="16" customFormat="1" ht="45" customHeight="1">
      <c r="B3" s="212"/>
      <c r="C3" s="340" t="s">
        <v>1289</v>
      </c>
      <c r="D3" s="340"/>
      <c r="E3" s="340"/>
      <c r="F3" s="340"/>
      <c r="G3" s="340"/>
      <c r="H3" s="340"/>
      <c r="I3" s="340"/>
      <c r="J3" s="340"/>
      <c r="K3" s="213"/>
    </row>
    <row r="4" spans="2:11" customFormat="1" ht="25.5" customHeight="1">
      <c r="B4" s="214"/>
      <c r="C4" s="339" t="s">
        <v>1290</v>
      </c>
      <c r="D4" s="339"/>
      <c r="E4" s="339"/>
      <c r="F4" s="339"/>
      <c r="G4" s="339"/>
      <c r="H4" s="339"/>
      <c r="I4" s="339"/>
      <c r="J4" s="339"/>
      <c r="K4" s="215"/>
    </row>
    <row r="5" spans="2:11" customFormat="1" ht="5.25" customHeight="1">
      <c r="B5" s="214"/>
      <c r="C5" s="216"/>
      <c r="D5" s="216"/>
      <c r="E5" s="216"/>
      <c r="F5" s="216"/>
      <c r="G5" s="216"/>
      <c r="H5" s="216"/>
      <c r="I5" s="216"/>
      <c r="J5" s="216"/>
      <c r="K5" s="215"/>
    </row>
    <row r="6" spans="2:11" customFormat="1" ht="15" customHeight="1">
      <c r="B6" s="214"/>
      <c r="C6" s="338" t="s">
        <v>1291</v>
      </c>
      <c r="D6" s="338"/>
      <c r="E6" s="338"/>
      <c r="F6" s="338"/>
      <c r="G6" s="338"/>
      <c r="H6" s="338"/>
      <c r="I6" s="338"/>
      <c r="J6" s="338"/>
      <c r="K6" s="215"/>
    </row>
    <row r="7" spans="2:11" customFormat="1" ht="15" customHeight="1">
      <c r="B7" s="218"/>
      <c r="C7" s="338" t="s">
        <v>1292</v>
      </c>
      <c r="D7" s="338"/>
      <c r="E7" s="338"/>
      <c r="F7" s="338"/>
      <c r="G7" s="338"/>
      <c r="H7" s="338"/>
      <c r="I7" s="338"/>
      <c r="J7" s="338"/>
      <c r="K7" s="215"/>
    </row>
    <row r="8" spans="2:11" customFormat="1" ht="12.75" customHeight="1">
      <c r="B8" s="218"/>
      <c r="C8" s="217"/>
      <c r="D8" s="217"/>
      <c r="E8" s="217"/>
      <c r="F8" s="217"/>
      <c r="G8" s="217"/>
      <c r="H8" s="217"/>
      <c r="I8" s="217"/>
      <c r="J8" s="217"/>
      <c r="K8" s="215"/>
    </row>
    <row r="9" spans="2:11" customFormat="1" ht="15" customHeight="1">
      <c r="B9" s="218"/>
      <c r="C9" s="338" t="s">
        <v>1293</v>
      </c>
      <c r="D9" s="338"/>
      <c r="E9" s="338"/>
      <c r="F9" s="338"/>
      <c r="G9" s="338"/>
      <c r="H9" s="338"/>
      <c r="I9" s="338"/>
      <c r="J9" s="338"/>
      <c r="K9" s="215"/>
    </row>
    <row r="10" spans="2:11" customFormat="1" ht="15" customHeight="1">
      <c r="B10" s="218"/>
      <c r="C10" s="217"/>
      <c r="D10" s="338" t="s">
        <v>1294</v>
      </c>
      <c r="E10" s="338"/>
      <c r="F10" s="338"/>
      <c r="G10" s="338"/>
      <c r="H10" s="338"/>
      <c r="I10" s="338"/>
      <c r="J10" s="338"/>
      <c r="K10" s="215"/>
    </row>
    <row r="11" spans="2:11" customFormat="1" ht="15" customHeight="1">
      <c r="B11" s="218"/>
      <c r="C11" s="219"/>
      <c r="D11" s="338" t="s">
        <v>1295</v>
      </c>
      <c r="E11" s="338"/>
      <c r="F11" s="338"/>
      <c r="G11" s="338"/>
      <c r="H11" s="338"/>
      <c r="I11" s="338"/>
      <c r="J11" s="338"/>
      <c r="K11" s="215"/>
    </row>
    <row r="12" spans="2:11" customFormat="1" ht="15" customHeight="1">
      <c r="B12" s="218"/>
      <c r="C12" s="219"/>
      <c r="D12" s="217"/>
      <c r="E12" s="217"/>
      <c r="F12" s="217"/>
      <c r="G12" s="217"/>
      <c r="H12" s="217"/>
      <c r="I12" s="217"/>
      <c r="J12" s="217"/>
      <c r="K12" s="215"/>
    </row>
    <row r="13" spans="2:11" customFormat="1" ht="15" customHeight="1">
      <c r="B13" s="218"/>
      <c r="C13" s="219"/>
      <c r="D13" s="220" t="s">
        <v>1296</v>
      </c>
      <c r="E13" s="217"/>
      <c r="F13" s="217"/>
      <c r="G13" s="217"/>
      <c r="H13" s="217"/>
      <c r="I13" s="217"/>
      <c r="J13" s="217"/>
      <c r="K13" s="215"/>
    </row>
    <row r="14" spans="2:11" customFormat="1" ht="12.75" customHeight="1">
      <c r="B14" s="218"/>
      <c r="C14" s="219"/>
      <c r="D14" s="219"/>
      <c r="E14" s="219"/>
      <c r="F14" s="219"/>
      <c r="G14" s="219"/>
      <c r="H14" s="219"/>
      <c r="I14" s="219"/>
      <c r="J14" s="219"/>
      <c r="K14" s="215"/>
    </row>
    <row r="15" spans="2:11" customFormat="1" ht="15" customHeight="1">
      <c r="B15" s="218"/>
      <c r="C15" s="219"/>
      <c r="D15" s="338" t="s">
        <v>1297</v>
      </c>
      <c r="E15" s="338"/>
      <c r="F15" s="338"/>
      <c r="G15" s="338"/>
      <c r="H15" s="338"/>
      <c r="I15" s="338"/>
      <c r="J15" s="338"/>
      <c r="K15" s="215"/>
    </row>
    <row r="16" spans="2:11" customFormat="1" ht="15" customHeight="1">
      <c r="B16" s="218"/>
      <c r="C16" s="219"/>
      <c r="D16" s="338" t="s">
        <v>1298</v>
      </c>
      <c r="E16" s="338"/>
      <c r="F16" s="338"/>
      <c r="G16" s="338"/>
      <c r="H16" s="338"/>
      <c r="I16" s="338"/>
      <c r="J16" s="338"/>
      <c r="K16" s="215"/>
    </row>
    <row r="17" spans="2:11" customFormat="1" ht="15" customHeight="1">
      <c r="B17" s="218"/>
      <c r="C17" s="219"/>
      <c r="D17" s="338" t="s">
        <v>1299</v>
      </c>
      <c r="E17" s="338"/>
      <c r="F17" s="338"/>
      <c r="G17" s="338"/>
      <c r="H17" s="338"/>
      <c r="I17" s="338"/>
      <c r="J17" s="338"/>
      <c r="K17" s="215"/>
    </row>
    <row r="18" spans="2:11" customFormat="1" ht="15" customHeight="1">
      <c r="B18" s="218"/>
      <c r="C18" s="219"/>
      <c r="D18" s="219"/>
      <c r="E18" s="221" t="s">
        <v>87</v>
      </c>
      <c r="F18" s="338" t="s">
        <v>1300</v>
      </c>
      <c r="G18" s="338"/>
      <c r="H18" s="338"/>
      <c r="I18" s="338"/>
      <c r="J18" s="338"/>
      <c r="K18" s="215"/>
    </row>
    <row r="19" spans="2:11" customFormat="1" ht="15" customHeight="1">
      <c r="B19" s="218"/>
      <c r="C19" s="219"/>
      <c r="D19" s="219"/>
      <c r="E19" s="221" t="s">
        <v>1301</v>
      </c>
      <c r="F19" s="338" t="s">
        <v>1302</v>
      </c>
      <c r="G19" s="338"/>
      <c r="H19" s="338"/>
      <c r="I19" s="338"/>
      <c r="J19" s="338"/>
      <c r="K19" s="215"/>
    </row>
    <row r="20" spans="2:11" customFormat="1" ht="15" customHeight="1">
      <c r="B20" s="218"/>
      <c r="C20" s="219"/>
      <c r="D20" s="219"/>
      <c r="E20" s="221" t="s">
        <v>1303</v>
      </c>
      <c r="F20" s="338" t="s">
        <v>1304</v>
      </c>
      <c r="G20" s="338"/>
      <c r="H20" s="338"/>
      <c r="I20" s="338"/>
      <c r="J20" s="338"/>
      <c r="K20" s="215"/>
    </row>
    <row r="21" spans="2:11" customFormat="1" ht="15" customHeight="1">
      <c r="B21" s="218"/>
      <c r="C21" s="219"/>
      <c r="D21" s="219"/>
      <c r="E21" s="221" t="s">
        <v>1305</v>
      </c>
      <c r="F21" s="338" t="s">
        <v>1306</v>
      </c>
      <c r="G21" s="338"/>
      <c r="H21" s="338"/>
      <c r="I21" s="338"/>
      <c r="J21" s="338"/>
      <c r="K21" s="215"/>
    </row>
    <row r="22" spans="2:11" customFormat="1" ht="15" customHeight="1">
      <c r="B22" s="218"/>
      <c r="C22" s="219"/>
      <c r="D22" s="219"/>
      <c r="E22" s="221" t="s">
        <v>1307</v>
      </c>
      <c r="F22" s="338" t="s">
        <v>1160</v>
      </c>
      <c r="G22" s="338"/>
      <c r="H22" s="338"/>
      <c r="I22" s="338"/>
      <c r="J22" s="338"/>
      <c r="K22" s="215"/>
    </row>
    <row r="23" spans="2:11" customFormat="1" ht="15" customHeight="1">
      <c r="B23" s="218"/>
      <c r="C23" s="219"/>
      <c r="D23" s="219"/>
      <c r="E23" s="221" t="s">
        <v>94</v>
      </c>
      <c r="F23" s="338" t="s">
        <v>1308</v>
      </c>
      <c r="G23" s="338"/>
      <c r="H23" s="338"/>
      <c r="I23" s="338"/>
      <c r="J23" s="338"/>
      <c r="K23" s="215"/>
    </row>
    <row r="24" spans="2:11" customFormat="1" ht="12.75" customHeight="1">
      <c r="B24" s="218"/>
      <c r="C24" s="219"/>
      <c r="D24" s="219"/>
      <c r="E24" s="219"/>
      <c r="F24" s="219"/>
      <c r="G24" s="219"/>
      <c r="H24" s="219"/>
      <c r="I24" s="219"/>
      <c r="J24" s="219"/>
      <c r="K24" s="215"/>
    </row>
    <row r="25" spans="2:11" customFormat="1" ht="15" customHeight="1">
      <c r="B25" s="218"/>
      <c r="C25" s="338" t="s">
        <v>1309</v>
      </c>
      <c r="D25" s="338"/>
      <c r="E25" s="338"/>
      <c r="F25" s="338"/>
      <c r="G25" s="338"/>
      <c r="H25" s="338"/>
      <c r="I25" s="338"/>
      <c r="J25" s="338"/>
      <c r="K25" s="215"/>
    </row>
    <row r="26" spans="2:11" customFormat="1" ht="15" customHeight="1">
      <c r="B26" s="218"/>
      <c r="C26" s="338" t="s">
        <v>1310</v>
      </c>
      <c r="D26" s="338"/>
      <c r="E26" s="338"/>
      <c r="F26" s="338"/>
      <c r="G26" s="338"/>
      <c r="H26" s="338"/>
      <c r="I26" s="338"/>
      <c r="J26" s="338"/>
      <c r="K26" s="215"/>
    </row>
    <row r="27" spans="2:11" customFormat="1" ht="15" customHeight="1">
      <c r="B27" s="218"/>
      <c r="C27" s="217"/>
      <c r="D27" s="338" t="s">
        <v>1311</v>
      </c>
      <c r="E27" s="338"/>
      <c r="F27" s="338"/>
      <c r="G27" s="338"/>
      <c r="H27" s="338"/>
      <c r="I27" s="338"/>
      <c r="J27" s="338"/>
      <c r="K27" s="215"/>
    </row>
    <row r="28" spans="2:11" customFormat="1" ht="15" customHeight="1">
      <c r="B28" s="218"/>
      <c r="C28" s="219"/>
      <c r="D28" s="338" t="s">
        <v>1312</v>
      </c>
      <c r="E28" s="338"/>
      <c r="F28" s="338"/>
      <c r="G28" s="338"/>
      <c r="H28" s="338"/>
      <c r="I28" s="338"/>
      <c r="J28" s="338"/>
      <c r="K28" s="215"/>
    </row>
    <row r="29" spans="2:11" customFormat="1" ht="12.75" customHeight="1">
      <c r="B29" s="218"/>
      <c r="C29" s="219"/>
      <c r="D29" s="219"/>
      <c r="E29" s="219"/>
      <c r="F29" s="219"/>
      <c r="G29" s="219"/>
      <c r="H29" s="219"/>
      <c r="I29" s="219"/>
      <c r="J29" s="219"/>
      <c r="K29" s="215"/>
    </row>
    <row r="30" spans="2:11" customFormat="1" ht="15" customHeight="1">
      <c r="B30" s="218"/>
      <c r="C30" s="219"/>
      <c r="D30" s="338" t="s">
        <v>1313</v>
      </c>
      <c r="E30" s="338"/>
      <c r="F30" s="338"/>
      <c r="G30" s="338"/>
      <c r="H30" s="338"/>
      <c r="I30" s="338"/>
      <c r="J30" s="338"/>
      <c r="K30" s="215"/>
    </row>
    <row r="31" spans="2:11" customFormat="1" ht="15" customHeight="1">
      <c r="B31" s="218"/>
      <c r="C31" s="219"/>
      <c r="D31" s="338" t="s">
        <v>1314</v>
      </c>
      <c r="E31" s="338"/>
      <c r="F31" s="338"/>
      <c r="G31" s="338"/>
      <c r="H31" s="338"/>
      <c r="I31" s="338"/>
      <c r="J31" s="338"/>
      <c r="K31" s="215"/>
    </row>
    <row r="32" spans="2:11" customFormat="1" ht="12.75" customHeight="1">
      <c r="B32" s="218"/>
      <c r="C32" s="219"/>
      <c r="D32" s="219"/>
      <c r="E32" s="219"/>
      <c r="F32" s="219"/>
      <c r="G32" s="219"/>
      <c r="H32" s="219"/>
      <c r="I32" s="219"/>
      <c r="J32" s="219"/>
      <c r="K32" s="215"/>
    </row>
    <row r="33" spans="2:11" customFormat="1" ht="15" customHeight="1">
      <c r="B33" s="218"/>
      <c r="C33" s="219"/>
      <c r="D33" s="338" t="s">
        <v>1315</v>
      </c>
      <c r="E33" s="338"/>
      <c r="F33" s="338"/>
      <c r="G33" s="338"/>
      <c r="H33" s="338"/>
      <c r="I33" s="338"/>
      <c r="J33" s="338"/>
      <c r="K33" s="215"/>
    </row>
    <row r="34" spans="2:11" customFormat="1" ht="15" customHeight="1">
      <c r="B34" s="218"/>
      <c r="C34" s="219"/>
      <c r="D34" s="338" t="s">
        <v>1316</v>
      </c>
      <c r="E34" s="338"/>
      <c r="F34" s="338"/>
      <c r="G34" s="338"/>
      <c r="H34" s="338"/>
      <c r="I34" s="338"/>
      <c r="J34" s="338"/>
      <c r="K34" s="215"/>
    </row>
    <row r="35" spans="2:11" customFormat="1" ht="15" customHeight="1">
      <c r="B35" s="218"/>
      <c r="C35" s="219"/>
      <c r="D35" s="338" t="s">
        <v>1317</v>
      </c>
      <c r="E35" s="338"/>
      <c r="F35" s="338"/>
      <c r="G35" s="338"/>
      <c r="H35" s="338"/>
      <c r="I35" s="338"/>
      <c r="J35" s="338"/>
      <c r="K35" s="215"/>
    </row>
    <row r="36" spans="2:11" customFormat="1" ht="15" customHeight="1">
      <c r="B36" s="218"/>
      <c r="C36" s="219"/>
      <c r="D36" s="217"/>
      <c r="E36" s="220" t="s">
        <v>133</v>
      </c>
      <c r="F36" s="217"/>
      <c r="G36" s="338" t="s">
        <v>1318</v>
      </c>
      <c r="H36" s="338"/>
      <c r="I36" s="338"/>
      <c r="J36" s="338"/>
      <c r="K36" s="215"/>
    </row>
    <row r="37" spans="2:11" customFormat="1" ht="30.75" customHeight="1">
      <c r="B37" s="218"/>
      <c r="C37" s="219"/>
      <c r="D37" s="217"/>
      <c r="E37" s="220" t="s">
        <v>1319</v>
      </c>
      <c r="F37" s="217"/>
      <c r="G37" s="338" t="s">
        <v>1320</v>
      </c>
      <c r="H37" s="338"/>
      <c r="I37" s="338"/>
      <c r="J37" s="338"/>
      <c r="K37" s="215"/>
    </row>
    <row r="38" spans="2:11" customFormat="1" ht="15" customHeight="1">
      <c r="B38" s="218"/>
      <c r="C38" s="219"/>
      <c r="D38" s="217"/>
      <c r="E38" s="220" t="s">
        <v>61</v>
      </c>
      <c r="F38" s="217"/>
      <c r="G38" s="338" t="s">
        <v>1321</v>
      </c>
      <c r="H38" s="338"/>
      <c r="I38" s="338"/>
      <c r="J38" s="338"/>
      <c r="K38" s="215"/>
    </row>
    <row r="39" spans="2:11" customFormat="1" ht="15" customHeight="1">
      <c r="B39" s="218"/>
      <c r="C39" s="219"/>
      <c r="D39" s="217"/>
      <c r="E39" s="220" t="s">
        <v>62</v>
      </c>
      <c r="F39" s="217"/>
      <c r="G39" s="338" t="s">
        <v>1322</v>
      </c>
      <c r="H39" s="338"/>
      <c r="I39" s="338"/>
      <c r="J39" s="338"/>
      <c r="K39" s="215"/>
    </row>
    <row r="40" spans="2:11" customFormat="1" ht="15" customHeight="1">
      <c r="B40" s="218"/>
      <c r="C40" s="219"/>
      <c r="D40" s="217"/>
      <c r="E40" s="220" t="s">
        <v>134</v>
      </c>
      <c r="F40" s="217"/>
      <c r="G40" s="338" t="s">
        <v>1323</v>
      </c>
      <c r="H40" s="338"/>
      <c r="I40" s="338"/>
      <c r="J40" s="338"/>
      <c r="K40" s="215"/>
    </row>
    <row r="41" spans="2:11" customFormat="1" ht="15" customHeight="1">
      <c r="B41" s="218"/>
      <c r="C41" s="219"/>
      <c r="D41" s="217"/>
      <c r="E41" s="220" t="s">
        <v>135</v>
      </c>
      <c r="F41" s="217"/>
      <c r="G41" s="338" t="s">
        <v>1324</v>
      </c>
      <c r="H41" s="338"/>
      <c r="I41" s="338"/>
      <c r="J41" s="338"/>
      <c r="K41" s="215"/>
    </row>
    <row r="42" spans="2:11" customFormat="1" ht="15" customHeight="1">
      <c r="B42" s="218"/>
      <c r="C42" s="219"/>
      <c r="D42" s="217"/>
      <c r="E42" s="220" t="s">
        <v>1325</v>
      </c>
      <c r="F42" s="217"/>
      <c r="G42" s="338" t="s">
        <v>1326</v>
      </c>
      <c r="H42" s="338"/>
      <c r="I42" s="338"/>
      <c r="J42" s="338"/>
      <c r="K42" s="215"/>
    </row>
    <row r="43" spans="2:11" customFormat="1" ht="15" customHeight="1">
      <c r="B43" s="218"/>
      <c r="C43" s="219"/>
      <c r="D43" s="217"/>
      <c r="E43" s="220"/>
      <c r="F43" s="217"/>
      <c r="G43" s="338" t="s">
        <v>1327</v>
      </c>
      <c r="H43" s="338"/>
      <c r="I43" s="338"/>
      <c r="J43" s="338"/>
      <c r="K43" s="215"/>
    </row>
    <row r="44" spans="2:11" customFormat="1" ht="15" customHeight="1">
      <c r="B44" s="218"/>
      <c r="C44" s="219"/>
      <c r="D44" s="217"/>
      <c r="E44" s="220" t="s">
        <v>1328</v>
      </c>
      <c r="F44" s="217"/>
      <c r="G44" s="338" t="s">
        <v>1329</v>
      </c>
      <c r="H44" s="338"/>
      <c r="I44" s="338"/>
      <c r="J44" s="338"/>
      <c r="K44" s="215"/>
    </row>
    <row r="45" spans="2:11" customFormat="1" ht="15" customHeight="1">
      <c r="B45" s="218"/>
      <c r="C45" s="219"/>
      <c r="D45" s="217"/>
      <c r="E45" s="220" t="s">
        <v>137</v>
      </c>
      <c r="F45" s="217"/>
      <c r="G45" s="338" t="s">
        <v>1330</v>
      </c>
      <c r="H45" s="338"/>
      <c r="I45" s="338"/>
      <c r="J45" s="338"/>
      <c r="K45" s="215"/>
    </row>
    <row r="46" spans="2:11" customFormat="1" ht="12.75" customHeight="1">
      <c r="B46" s="218"/>
      <c r="C46" s="219"/>
      <c r="D46" s="217"/>
      <c r="E46" s="217"/>
      <c r="F46" s="217"/>
      <c r="G46" s="217"/>
      <c r="H46" s="217"/>
      <c r="I46" s="217"/>
      <c r="J46" s="217"/>
      <c r="K46" s="215"/>
    </row>
    <row r="47" spans="2:11" customFormat="1" ht="15" customHeight="1">
      <c r="B47" s="218"/>
      <c r="C47" s="219"/>
      <c r="D47" s="338" t="s">
        <v>1331</v>
      </c>
      <c r="E47" s="338"/>
      <c r="F47" s="338"/>
      <c r="G47" s="338"/>
      <c r="H47" s="338"/>
      <c r="I47" s="338"/>
      <c r="J47" s="338"/>
      <c r="K47" s="215"/>
    </row>
    <row r="48" spans="2:11" customFormat="1" ht="15" customHeight="1">
      <c r="B48" s="218"/>
      <c r="C48" s="219"/>
      <c r="D48" s="219"/>
      <c r="E48" s="338" t="s">
        <v>1332</v>
      </c>
      <c r="F48" s="338"/>
      <c r="G48" s="338"/>
      <c r="H48" s="338"/>
      <c r="I48" s="338"/>
      <c r="J48" s="338"/>
      <c r="K48" s="215"/>
    </row>
    <row r="49" spans="2:11" customFormat="1" ht="15" customHeight="1">
      <c r="B49" s="218"/>
      <c r="C49" s="219"/>
      <c r="D49" s="219"/>
      <c r="E49" s="338" t="s">
        <v>1333</v>
      </c>
      <c r="F49" s="338"/>
      <c r="G49" s="338"/>
      <c r="H49" s="338"/>
      <c r="I49" s="338"/>
      <c r="J49" s="338"/>
      <c r="K49" s="215"/>
    </row>
    <row r="50" spans="2:11" customFormat="1" ht="15" customHeight="1">
      <c r="B50" s="218"/>
      <c r="C50" s="219"/>
      <c r="D50" s="219"/>
      <c r="E50" s="338" t="s">
        <v>1334</v>
      </c>
      <c r="F50" s="338"/>
      <c r="G50" s="338"/>
      <c r="H50" s="338"/>
      <c r="I50" s="338"/>
      <c r="J50" s="338"/>
      <c r="K50" s="215"/>
    </row>
    <row r="51" spans="2:11" customFormat="1" ht="15" customHeight="1">
      <c r="B51" s="218"/>
      <c r="C51" s="219"/>
      <c r="D51" s="338" t="s">
        <v>1335</v>
      </c>
      <c r="E51" s="338"/>
      <c r="F51" s="338"/>
      <c r="G51" s="338"/>
      <c r="H51" s="338"/>
      <c r="I51" s="338"/>
      <c r="J51" s="338"/>
      <c r="K51" s="215"/>
    </row>
    <row r="52" spans="2:11" customFormat="1" ht="25.5" customHeight="1">
      <c r="B52" s="214"/>
      <c r="C52" s="339" t="s">
        <v>1336</v>
      </c>
      <c r="D52" s="339"/>
      <c r="E52" s="339"/>
      <c r="F52" s="339"/>
      <c r="G52" s="339"/>
      <c r="H52" s="339"/>
      <c r="I52" s="339"/>
      <c r="J52" s="339"/>
      <c r="K52" s="215"/>
    </row>
    <row r="53" spans="2:11" customFormat="1" ht="5.25" customHeight="1">
      <c r="B53" s="214"/>
      <c r="C53" s="216"/>
      <c r="D53" s="216"/>
      <c r="E53" s="216"/>
      <c r="F53" s="216"/>
      <c r="G53" s="216"/>
      <c r="H53" s="216"/>
      <c r="I53" s="216"/>
      <c r="J53" s="216"/>
      <c r="K53" s="215"/>
    </row>
    <row r="54" spans="2:11" customFormat="1" ht="15" customHeight="1">
      <c r="B54" s="214"/>
      <c r="C54" s="338" t="s">
        <v>1337</v>
      </c>
      <c r="D54" s="338"/>
      <c r="E54" s="338"/>
      <c r="F54" s="338"/>
      <c r="G54" s="338"/>
      <c r="H54" s="338"/>
      <c r="I54" s="338"/>
      <c r="J54" s="338"/>
      <c r="K54" s="215"/>
    </row>
    <row r="55" spans="2:11" customFormat="1" ht="15" customHeight="1">
      <c r="B55" s="214"/>
      <c r="C55" s="338" t="s">
        <v>1338</v>
      </c>
      <c r="D55" s="338"/>
      <c r="E55" s="338"/>
      <c r="F55" s="338"/>
      <c r="G55" s="338"/>
      <c r="H55" s="338"/>
      <c r="I55" s="338"/>
      <c r="J55" s="338"/>
      <c r="K55" s="215"/>
    </row>
    <row r="56" spans="2:11" customFormat="1" ht="12.75" customHeight="1">
      <c r="B56" s="214"/>
      <c r="C56" s="217"/>
      <c r="D56" s="217"/>
      <c r="E56" s="217"/>
      <c r="F56" s="217"/>
      <c r="G56" s="217"/>
      <c r="H56" s="217"/>
      <c r="I56" s="217"/>
      <c r="J56" s="217"/>
      <c r="K56" s="215"/>
    </row>
    <row r="57" spans="2:11" customFormat="1" ht="15" customHeight="1">
      <c r="B57" s="214"/>
      <c r="C57" s="338" t="s">
        <v>1339</v>
      </c>
      <c r="D57" s="338"/>
      <c r="E57" s="338"/>
      <c r="F57" s="338"/>
      <c r="G57" s="338"/>
      <c r="H57" s="338"/>
      <c r="I57" s="338"/>
      <c r="J57" s="338"/>
      <c r="K57" s="215"/>
    </row>
    <row r="58" spans="2:11" customFormat="1" ht="15" customHeight="1">
      <c r="B58" s="214"/>
      <c r="C58" s="219"/>
      <c r="D58" s="338" t="s">
        <v>1340</v>
      </c>
      <c r="E58" s="338"/>
      <c r="F58" s="338"/>
      <c r="G58" s="338"/>
      <c r="H58" s="338"/>
      <c r="I58" s="338"/>
      <c r="J58" s="338"/>
      <c r="K58" s="215"/>
    </row>
    <row r="59" spans="2:11" customFormat="1" ht="15" customHeight="1">
      <c r="B59" s="214"/>
      <c r="C59" s="219"/>
      <c r="D59" s="338" t="s">
        <v>1341</v>
      </c>
      <c r="E59" s="338"/>
      <c r="F59" s="338"/>
      <c r="G59" s="338"/>
      <c r="H59" s="338"/>
      <c r="I59" s="338"/>
      <c r="J59" s="338"/>
      <c r="K59" s="215"/>
    </row>
    <row r="60" spans="2:11" customFormat="1" ht="15" customHeight="1">
      <c r="B60" s="214"/>
      <c r="C60" s="219"/>
      <c r="D60" s="338" t="s">
        <v>1342</v>
      </c>
      <c r="E60" s="338"/>
      <c r="F60" s="338"/>
      <c r="G60" s="338"/>
      <c r="H60" s="338"/>
      <c r="I60" s="338"/>
      <c r="J60" s="338"/>
      <c r="K60" s="215"/>
    </row>
    <row r="61" spans="2:11" customFormat="1" ht="15" customHeight="1">
      <c r="B61" s="214"/>
      <c r="C61" s="219"/>
      <c r="D61" s="338" t="s">
        <v>1343</v>
      </c>
      <c r="E61" s="338"/>
      <c r="F61" s="338"/>
      <c r="G61" s="338"/>
      <c r="H61" s="338"/>
      <c r="I61" s="338"/>
      <c r="J61" s="338"/>
      <c r="K61" s="215"/>
    </row>
    <row r="62" spans="2:11" customFormat="1" ht="15" customHeight="1">
      <c r="B62" s="214"/>
      <c r="C62" s="219"/>
      <c r="D62" s="341" t="s">
        <v>1344</v>
      </c>
      <c r="E62" s="341"/>
      <c r="F62" s="341"/>
      <c r="G62" s="341"/>
      <c r="H62" s="341"/>
      <c r="I62" s="341"/>
      <c r="J62" s="341"/>
      <c r="K62" s="215"/>
    </row>
    <row r="63" spans="2:11" customFormat="1" ht="15" customHeight="1">
      <c r="B63" s="214"/>
      <c r="C63" s="219"/>
      <c r="D63" s="338" t="s">
        <v>1345</v>
      </c>
      <c r="E63" s="338"/>
      <c r="F63" s="338"/>
      <c r="G63" s="338"/>
      <c r="H63" s="338"/>
      <c r="I63" s="338"/>
      <c r="J63" s="338"/>
      <c r="K63" s="215"/>
    </row>
    <row r="64" spans="2:11" customFormat="1" ht="12.75" customHeight="1">
      <c r="B64" s="214"/>
      <c r="C64" s="219"/>
      <c r="D64" s="219"/>
      <c r="E64" s="222"/>
      <c r="F64" s="219"/>
      <c r="G64" s="219"/>
      <c r="H64" s="219"/>
      <c r="I64" s="219"/>
      <c r="J64" s="219"/>
      <c r="K64" s="215"/>
    </row>
    <row r="65" spans="2:11" customFormat="1" ht="15" customHeight="1">
      <c r="B65" s="214"/>
      <c r="C65" s="219"/>
      <c r="D65" s="338" t="s">
        <v>1346</v>
      </c>
      <c r="E65" s="338"/>
      <c r="F65" s="338"/>
      <c r="G65" s="338"/>
      <c r="H65" s="338"/>
      <c r="I65" s="338"/>
      <c r="J65" s="338"/>
      <c r="K65" s="215"/>
    </row>
    <row r="66" spans="2:11" customFormat="1" ht="15" customHeight="1">
      <c r="B66" s="214"/>
      <c r="C66" s="219"/>
      <c r="D66" s="341" t="s">
        <v>1347</v>
      </c>
      <c r="E66" s="341"/>
      <c r="F66" s="341"/>
      <c r="G66" s="341"/>
      <c r="H66" s="341"/>
      <c r="I66" s="341"/>
      <c r="J66" s="341"/>
      <c r="K66" s="215"/>
    </row>
    <row r="67" spans="2:11" customFormat="1" ht="15" customHeight="1">
      <c r="B67" s="214"/>
      <c r="C67" s="219"/>
      <c r="D67" s="338" t="s">
        <v>1348</v>
      </c>
      <c r="E67" s="338"/>
      <c r="F67" s="338"/>
      <c r="G67" s="338"/>
      <c r="H67" s="338"/>
      <c r="I67" s="338"/>
      <c r="J67" s="338"/>
      <c r="K67" s="215"/>
    </row>
    <row r="68" spans="2:11" customFormat="1" ht="15" customHeight="1">
      <c r="B68" s="214"/>
      <c r="C68" s="219"/>
      <c r="D68" s="338" t="s">
        <v>1349</v>
      </c>
      <c r="E68" s="338"/>
      <c r="F68" s="338"/>
      <c r="G68" s="338"/>
      <c r="H68" s="338"/>
      <c r="I68" s="338"/>
      <c r="J68" s="338"/>
      <c r="K68" s="215"/>
    </row>
    <row r="69" spans="2:11" customFormat="1" ht="15" customHeight="1">
      <c r="B69" s="214"/>
      <c r="C69" s="219"/>
      <c r="D69" s="338" t="s">
        <v>1350</v>
      </c>
      <c r="E69" s="338"/>
      <c r="F69" s="338"/>
      <c r="G69" s="338"/>
      <c r="H69" s="338"/>
      <c r="I69" s="338"/>
      <c r="J69" s="338"/>
      <c r="K69" s="215"/>
    </row>
    <row r="70" spans="2:11" customFormat="1" ht="15" customHeight="1">
      <c r="B70" s="214"/>
      <c r="C70" s="219"/>
      <c r="D70" s="338" t="s">
        <v>1351</v>
      </c>
      <c r="E70" s="338"/>
      <c r="F70" s="338"/>
      <c r="G70" s="338"/>
      <c r="H70" s="338"/>
      <c r="I70" s="338"/>
      <c r="J70" s="338"/>
      <c r="K70" s="215"/>
    </row>
    <row r="71" spans="2:11" customFormat="1" ht="12.75" customHeight="1">
      <c r="B71" s="223"/>
      <c r="C71" s="224"/>
      <c r="D71" s="224"/>
      <c r="E71" s="224"/>
      <c r="F71" s="224"/>
      <c r="G71" s="224"/>
      <c r="H71" s="224"/>
      <c r="I71" s="224"/>
      <c r="J71" s="224"/>
      <c r="K71" s="225"/>
    </row>
    <row r="72" spans="2:11" customFormat="1" ht="18.75" customHeight="1">
      <c r="B72" s="226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customFormat="1" ht="18.75" customHeight="1">
      <c r="B73" s="227"/>
      <c r="C73" s="227"/>
      <c r="D73" s="227"/>
      <c r="E73" s="227"/>
      <c r="F73" s="227"/>
      <c r="G73" s="227"/>
      <c r="H73" s="227"/>
      <c r="I73" s="227"/>
      <c r="J73" s="227"/>
      <c r="K73" s="227"/>
    </row>
    <row r="74" spans="2:11" customFormat="1" ht="7.5" customHeight="1">
      <c r="B74" s="228"/>
      <c r="C74" s="229"/>
      <c r="D74" s="229"/>
      <c r="E74" s="229"/>
      <c r="F74" s="229"/>
      <c r="G74" s="229"/>
      <c r="H74" s="229"/>
      <c r="I74" s="229"/>
      <c r="J74" s="229"/>
      <c r="K74" s="230"/>
    </row>
    <row r="75" spans="2:11" customFormat="1" ht="45" customHeight="1">
      <c r="B75" s="231"/>
      <c r="C75" s="342" t="s">
        <v>1352</v>
      </c>
      <c r="D75" s="342"/>
      <c r="E75" s="342"/>
      <c r="F75" s="342"/>
      <c r="G75" s="342"/>
      <c r="H75" s="342"/>
      <c r="I75" s="342"/>
      <c r="J75" s="342"/>
      <c r="K75" s="232"/>
    </row>
    <row r="76" spans="2:11" customFormat="1" ht="17.25" customHeight="1">
      <c r="B76" s="231"/>
      <c r="C76" s="233" t="s">
        <v>1353</v>
      </c>
      <c r="D76" s="233"/>
      <c r="E76" s="233"/>
      <c r="F76" s="233" t="s">
        <v>1354</v>
      </c>
      <c r="G76" s="234"/>
      <c r="H76" s="233" t="s">
        <v>62</v>
      </c>
      <c r="I76" s="233" t="s">
        <v>65</v>
      </c>
      <c r="J76" s="233" t="s">
        <v>1355</v>
      </c>
      <c r="K76" s="232"/>
    </row>
    <row r="77" spans="2:11" customFormat="1" ht="17.25" customHeight="1">
      <c r="B77" s="231"/>
      <c r="C77" s="235" t="s">
        <v>1356</v>
      </c>
      <c r="D77" s="235"/>
      <c r="E77" s="235"/>
      <c r="F77" s="236" t="s">
        <v>1357</v>
      </c>
      <c r="G77" s="237"/>
      <c r="H77" s="235"/>
      <c r="I77" s="235"/>
      <c r="J77" s="235" t="s">
        <v>1358</v>
      </c>
      <c r="K77" s="232"/>
    </row>
    <row r="78" spans="2:11" customFormat="1" ht="5.25" customHeight="1">
      <c r="B78" s="231"/>
      <c r="C78" s="238"/>
      <c r="D78" s="238"/>
      <c r="E78" s="238"/>
      <c r="F78" s="238"/>
      <c r="G78" s="239"/>
      <c r="H78" s="238"/>
      <c r="I78" s="238"/>
      <c r="J78" s="238"/>
      <c r="K78" s="232"/>
    </row>
    <row r="79" spans="2:11" customFormat="1" ht="15" customHeight="1">
      <c r="B79" s="231"/>
      <c r="C79" s="220" t="s">
        <v>61</v>
      </c>
      <c r="D79" s="240"/>
      <c r="E79" s="240"/>
      <c r="F79" s="241" t="s">
        <v>1359</v>
      </c>
      <c r="G79" s="242"/>
      <c r="H79" s="220" t="s">
        <v>1360</v>
      </c>
      <c r="I79" s="220" t="s">
        <v>1361</v>
      </c>
      <c r="J79" s="220">
        <v>20</v>
      </c>
      <c r="K79" s="232"/>
    </row>
    <row r="80" spans="2:11" customFormat="1" ht="15" customHeight="1">
      <c r="B80" s="231"/>
      <c r="C80" s="220" t="s">
        <v>1362</v>
      </c>
      <c r="D80" s="220"/>
      <c r="E80" s="220"/>
      <c r="F80" s="241" t="s">
        <v>1359</v>
      </c>
      <c r="G80" s="242"/>
      <c r="H80" s="220" t="s">
        <v>1363</v>
      </c>
      <c r="I80" s="220" t="s">
        <v>1361</v>
      </c>
      <c r="J80" s="220">
        <v>120</v>
      </c>
      <c r="K80" s="232"/>
    </row>
    <row r="81" spans="2:11" customFormat="1" ht="15" customHeight="1">
      <c r="B81" s="243"/>
      <c r="C81" s="220" t="s">
        <v>1364</v>
      </c>
      <c r="D81" s="220"/>
      <c r="E81" s="220"/>
      <c r="F81" s="241" t="s">
        <v>1365</v>
      </c>
      <c r="G81" s="242"/>
      <c r="H81" s="220" t="s">
        <v>1366</v>
      </c>
      <c r="I81" s="220" t="s">
        <v>1361</v>
      </c>
      <c r="J81" s="220">
        <v>50</v>
      </c>
      <c r="K81" s="232"/>
    </row>
    <row r="82" spans="2:11" customFormat="1" ht="15" customHeight="1">
      <c r="B82" s="243"/>
      <c r="C82" s="220" t="s">
        <v>1367</v>
      </c>
      <c r="D82" s="220"/>
      <c r="E82" s="220"/>
      <c r="F82" s="241" t="s">
        <v>1359</v>
      </c>
      <c r="G82" s="242"/>
      <c r="H82" s="220" t="s">
        <v>1368</v>
      </c>
      <c r="I82" s="220" t="s">
        <v>1369</v>
      </c>
      <c r="J82" s="220"/>
      <c r="K82" s="232"/>
    </row>
    <row r="83" spans="2:11" customFormat="1" ht="15" customHeight="1">
      <c r="B83" s="243"/>
      <c r="C83" s="220" t="s">
        <v>1370</v>
      </c>
      <c r="D83" s="220"/>
      <c r="E83" s="220"/>
      <c r="F83" s="241" t="s">
        <v>1365</v>
      </c>
      <c r="G83" s="220"/>
      <c r="H83" s="220" t="s">
        <v>1371</v>
      </c>
      <c r="I83" s="220" t="s">
        <v>1361</v>
      </c>
      <c r="J83" s="220">
        <v>15</v>
      </c>
      <c r="K83" s="232"/>
    </row>
    <row r="84" spans="2:11" customFormat="1" ht="15" customHeight="1">
      <c r="B84" s="243"/>
      <c r="C84" s="220" t="s">
        <v>1372</v>
      </c>
      <c r="D84" s="220"/>
      <c r="E84" s="220"/>
      <c r="F84" s="241" t="s">
        <v>1365</v>
      </c>
      <c r="G84" s="220"/>
      <c r="H84" s="220" t="s">
        <v>1373</v>
      </c>
      <c r="I84" s="220" t="s">
        <v>1361</v>
      </c>
      <c r="J84" s="220">
        <v>15</v>
      </c>
      <c r="K84" s="232"/>
    </row>
    <row r="85" spans="2:11" customFormat="1" ht="15" customHeight="1">
      <c r="B85" s="243"/>
      <c r="C85" s="220" t="s">
        <v>1374</v>
      </c>
      <c r="D85" s="220"/>
      <c r="E85" s="220"/>
      <c r="F85" s="241" t="s">
        <v>1365</v>
      </c>
      <c r="G85" s="220"/>
      <c r="H85" s="220" t="s">
        <v>1375</v>
      </c>
      <c r="I85" s="220" t="s">
        <v>1361</v>
      </c>
      <c r="J85" s="220">
        <v>20</v>
      </c>
      <c r="K85" s="232"/>
    </row>
    <row r="86" spans="2:11" customFormat="1" ht="15" customHeight="1">
      <c r="B86" s="243"/>
      <c r="C86" s="220" t="s">
        <v>1376</v>
      </c>
      <c r="D86" s="220"/>
      <c r="E86" s="220"/>
      <c r="F86" s="241" t="s">
        <v>1365</v>
      </c>
      <c r="G86" s="220"/>
      <c r="H86" s="220" t="s">
        <v>1377</v>
      </c>
      <c r="I86" s="220" t="s">
        <v>1361</v>
      </c>
      <c r="J86" s="220">
        <v>20</v>
      </c>
      <c r="K86" s="232"/>
    </row>
    <row r="87" spans="2:11" customFormat="1" ht="15" customHeight="1">
      <c r="B87" s="243"/>
      <c r="C87" s="220" t="s">
        <v>1378</v>
      </c>
      <c r="D87" s="220"/>
      <c r="E87" s="220"/>
      <c r="F87" s="241" t="s">
        <v>1365</v>
      </c>
      <c r="G87" s="242"/>
      <c r="H87" s="220" t="s">
        <v>1379</v>
      </c>
      <c r="I87" s="220" t="s">
        <v>1361</v>
      </c>
      <c r="J87" s="220">
        <v>50</v>
      </c>
      <c r="K87" s="232"/>
    </row>
    <row r="88" spans="2:11" customFormat="1" ht="15" customHeight="1">
      <c r="B88" s="243"/>
      <c r="C88" s="220" t="s">
        <v>1380</v>
      </c>
      <c r="D88" s="220"/>
      <c r="E88" s="220"/>
      <c r="F88" s="241" t="s">
        <v>1365</v>
      </c>
      <c r="G88" s="242"/>
      <c r="H88" s="220" t="s">
        <v>1381</v>
      </c>
      <c r="I88" s="220" t="s">
        <v>1361</v>
      </c>
      <c r="J88" s="220">
        <v>20</v>
      </c>
      <c r="K88" s="232"/>
    </row>
    <row r="89" spans="2:11" customFormat="1" ht="15" customHeight="1">
      <c r="B89" s="243"/>
      <c r="C89" s="220" t="s">
        <v>1382</v>
      </c>
      <c r="D89" s="220"/>
      <c r="E89" s="220"/>
      <c r="F89" s="241" t="s">
        <v>1365</v>
      </c>
      <c r="G89" s="242"/>
      <c r="H89" s="220" t="s">
        <v>1383</v>
      </c>
      <c r="I89" s="220" t="s">
        <v>1361</v>
      </c>
      <c r="J89" s="220">
        <v>20</v>
      </c>
      <c r="K89" s="232"/>
    </row>
    <row r="90" spans="2:11" customFormat="1" ht="15" customHeight="1">
      <c r="B90" s="243"/>
      <c r="C90" s="220" t="s">
        <v>1384</v>
      </c>
      <c r="D90" s="220"/>
      <c r="E90" s="220"/>
      <c r="F90" s="241" t="s">
        <v>1365</v>
      </c>
      <c r="G90" s="242"/>
      <c r="H90" s="220" t="s">
        <v>1385</v>
      </c>
      <c r="I90" s="220" t="s">
        <v>1361</v>
      </c>
      <c r="J90" s="220">
        <v>50</v>
      </c>
      <c r="K90" s="232"/>
    </row>
    <row r="91" spans="2:11" customFormat="1" ht="15" customHeight="1">
      <c r="B91" s="243"/>
      <c r="C91" s="220" t="s">
        <v>1386</v>
      </c>
      <c r="D91" s="220"/>
      <c r="E91" s="220"/>
      <c r="F91" s="241" t="s">
        <v>1365</v>
      </c>
      <c r="G91" s="242"/>
      <c r="H91" s="220" t="s">
        <v>1386</v>
      </c>
      <c r="I91" s="220" t="s">
        <v>1361</v>
      </c>
      <c r="J91" s="220">
        <v>50</v>
      </c>
      <c r="K91" s="232"/>
    </row>
    <row r="92" spans="2:11" customFormat="1" ht="15" customHeight="1">
      <c r="B92" s="243"/>
      <c r="C92" s="220" t="s">
        <v>1387</v>
      </c>
      <c r="D92" s="220"/>
      <c r="E92" s="220"/>
      <c r="F92" s="241" t="s">
        <v>1365</v>
      </c>
      <c r="G92" s="242"/>
      <c r="H92" s="220" t="s">
        <v>1388</v>
      </c>
      <c r="I92" s="220" t="s">
        <v>1361</v>
      </c>
      <c r="J92" s="220">
        <v>255</v>
      </c>
      <c r="K92" s="232"/>
    </row>
    <row r="93" spans="2:11" customFormat="1" ht="15" customHeight="1">
      <c r="B93" s="243"/>
      <c r="C93" s="220" t="s">
        <v>1389</v>
      </c>
      <c r="D93" s="220"/>
      <c r="E93" s="220"/>
      <c r="F93" s="241" t="s">
        <v>1359</v>
      </c>
      <c r="G93" s="242"/>
      <c r="H93" s="220" t="s">
        <v>1390</v>
      </c>
      <c r="I93" s="220" t="s">
        <v>1391</v>
      </c>
      <c r="J93" s="220"/>
      <c r="K93" s="232"/>
    </row>
    <row r="94" spans="2:11" customFormat="1" ht="15" customHeight="1">
      <c r="B94" s="243"/>
      <c r="C94" s="220" t="s">
        <v>1392</v>
      </c>
      <c r="D94" s="220"/>
      <c r="E94" s="220"/>
      <c r="F94" s="241" t="s">
        <v>1359</v>
      </c>
      <c r="G94" s="242"/>
      <c r="H94" s="220" t="s">
        <v>1393</v>
      </c>
      <c r="I94" s="220" t="s">
        <v>1394</v>
      </c>
      <c r="J94" s="220"/>
      <c r="K94" s="232"/>
    </row>
    <row r="95" spans="2:11" customFormat="1" ht="15" customHeight="1">
      <c r="B95" s="243"/>
      <c r="C95" s="220" t="s">
        <v>1395</v>
      </c>
      <c r="D95" s="220"/>
      <c r="E95" s="220"/>
      <c r="F95" s="241" t="s">
        <v>1359</v>
      </c>
      <c r="G95" s="242"/>
      <c r="H95" s="220" t="s">
        <v>1395</v>
      </c>
      <c r="I95" s="220" t="s">
        <v>1394</v>
      </c>
      <c r="J95" s="220"/>
      <c r="K95" s="232"/>
    </row>
    <row r="96" spans="2:11" customFormat="1" ht="15" customHeight="1">
      <c r="B96" s="243"/>
      <c r="C96" s="220" t="s">
        <v>46</v>
      </c>
      <c r="D96" s="220"/>
      <c r="E96" s="220"/>
      <c r="F96" s="241" t="s">
        <v>1359</v>
      </c>
      <c r="G96" s="242"/>
      <c r="H96" s="220" t="s">
        <v>1396</v>
      </c>
      <c r="I96" s="220" t="s">
        <v>1394</v>
      </c>
      <c r="J96" s="220"/>
      <c r="K96" s="232"/>
    </row>
    <row r="97" spans="2:11" customFormat="1" ht="15" customHeight="1">
      <c r="B97" s="243"/>
      <c r="C97" s="220" t="s">
        <v>56</v>
      </c>
      <c r="D97" s="220"/>
      <c r="E97" s="220"/>
      <c r="F97" s="241" t="s">
        <v>1359</v>
      </c>
      <c r="G97" s="242"/>
      <c r="H97" s="220" t="s">
        <v>1397</v>
      </c>
      <c r="I97" s="220" t="s">
        <v>1394</v>
      </c>
      <c r="J97" s="220"/>
      <c r="K97" s="232"/>
    </row>
    <row r="98" spans="2:11" customFormat="1" ht="15" customHeight="1">
      <c r="B98" s="244"/>
      <c r="C98" s="245"/>
      <c r="D98" s="245"/>
      <c r="E98" s="245"/>
      <c r="F98" s="245"/>
      <c r="G98" s="245"/>
      <c r="H98" s="245"/>
      <c r="I98" s="245"/>
      <c r="J98" s="245"/>
      <c r="K98" s="246"/>
    </row>
    <row r="99" spans="2:11" customFormat="1" ht="18.7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7"/>
    </row>
    <row r="100" spans="2:11" customFormat="1" ht="18.75" customHeight="1"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pans="2:11" customFormat="1" ht="7.5" customHeight="1">
      <c r="B101" s="228"/>
      <c r="C101" s="229"/>
      <c r="D101" s="229"/>
      <c r="E101" s="229"/>
      <c r="F101" s="229"/>
      <c r="G101" s="229"/>
      <c r="H101" s="229"/>
      <c r="I101" s="229"/>
      <c r="J101" s="229"/>
      <c r="K101" s="230"/>
    </row>
    <row r="102" spans="2:11" customFormat="1" ht="45" customHeight="1">
      <c r="B102" s="231"/>
      <c r="C102" s="342" t="s">
        <v>1398</v>
      </c>
      <c r="D102" s="342"/>
      <c r="E102" s="342"/>
      <c r="F102" s="342"/>
      <c r="G102" s="342"/>
      <c r="H102" s="342"/>
      <c r="I102" s="342"/>
      <c r="J102" s="342"/>
      <c r="K102" s="232"/>
    </row>
    <row r="103" spans="2:11" customFormat="1" ht="17.25" customHeight="1">
      <c r="B103" s="231"/>
      <c r="C103" s="233" t="s">
        <v>1353</v>
      </c>
      <c r="D103" s="233"/>
      <c r="E103" s="233"/>
      <c r="F103" s="233" t="s">
        <v>1354</v>
      </c>
      <c r="G103" s="234"/>
      <c r="H103" s="233" t="s">
        <v>62</v>
      </c>
      <c r="I103" s="233" t="s">
        <v>65</v>
      </c>
      <c r="J103" s="233" t="s">
        <v>1355</v>
      </c>
      <c r="K103" s="232"/>
    </row>
    <row r="104" spans="2:11" customFormat="1" ht="17.25" customHeight="1">
      <c r="B104" s="231"/>
      <c r="C104" s="235" t="s">
        <v>1356</v>
      </c>
      <c r="D104" s="235"/>
      <c r="E104" s="235"/>
      <c r="F104" s="236" t="s">
        <v>1357</v>
      </c>
      <c r="G104" s="237"/>
      <c r="H104" s="235"/>
      <c r="I104" s="235"/>
      <c r="J104" s="235" t="s">
        <v>1358</v>
      </c>
      <c r="K104" s="232"/>
    </row>
    <row r="105" spans="2:11" customFormat="1" ht="5.25" customHeight="1">
      <c r="B105" s="231"/>
      <c r="C105" s="233"/>
      <c r="D105" s="233"/>
      <c r="E105" s="233"/>
      <c r="F105" s="233"/>
      <c r="G105" s="249"/>
      <c r="H105" s="233"/>
      <c r="I105" s="233"/>
      <c r="J105" s="233"/>
      <c r="K105" s="232"/>
    </row>
    <row r="106" spans="2:11" customFormat="1" ht="15" customHeight="1">
      <c r="B106" s="231"/>
      <c r="C106" s="220" t="s">
        <v>61</v>
      </c>
      <c r="D106" s="240"/>
      <c r="E106" s="240"/>
      <c r="F106" s="241" t="s">
        <v>1359</v>
      </c>
      <c r="G106" s="220"/>
      <c r="H106" s="220" t="s">
        <v>1399</v>
      </c>
      <c r="I106" s="220" t="s">
        <v>1361</v>
      </c>
      <c r="J106" s="220">
        <v>20</v>
      </c>
      <c r="K106" s="232"/>
    </row>
    <row r="107" spans="2:11" customFormat="1" ht="15" customHeight="1">
      <c r="B107" s="231"/>
      <c r="C107" s="220" t="s">
        <v>1362</v>
      </c>
      <c r="D107" s="220"/>
      <c r="E107" s="220"/>
      <c r="F107" s="241" t="s">
        <v>1359</v>
      </c>
      <c r="G107" s="220"/>
      <c r="H107" s="220" t="s">
        <v>1399</v>
      </c>
      <c r="I107" s="220" t="s">
        <v>1361</v>
      </c>
      <c r="J107" s="220">
        <v>120</v>
      </c>
      <c r="K107" s="232"/>
    </row>
    <row r="108" spans="2:11" customFormat="1" ht="15" customHeight="1">
      <c r="B108" s="243"/>
      <c r="C108" s="220" t="s">
        <v>1364</v>
      </c>
      <c r="D108" s="220"/>
      <c r="E108" s="220"/>
      <c r="F108" s="241" t="s">
        <v>1365</v>
      </c>
      <c r="G108" s="220"/>
      <c r="H108" s="220" t="s">
        <v>1399</v>
      </c>
      <c r="I108" s="220" t="s">
        <v>1361</v>
      </c>
      <c r="J108" s="220">
        <v>50</v>
      </c>
      <c r="K108" s="232"/>
    </row>
    <row r="109" spans="2:11" customFormat="1" ht="15" customHeight="1">
      <c r="B109" s="243"/>
      <c r="C109" s="220" t="s">
        <v>1367</v>
      </c>
      <c r="D109" s="220"/>
      <c r="E109" s="220"/>
      <c r="F109" s="241" t="s">
        <v>1359</v>
      </c>
      <c r="G109" s="220"/>
      <c r="H109" s="220" t="s">
        <v>1399</v>
      </c>
      <c r="I109" s="220" t="s">
        <v>1369</v>
      </c>
      <c r="J109" s="220"/>
      <c r="K109" s="232"/>
    </row>
    <row r="110" spans="2:11" customFormat="1" ht="15" customHeight="1">
      <c r="B110" s="243"/>
      <c r="C110" s="220" t="s">
        <v>1378</v>
      </c>
      <c r="D110" s="220"/>
      <c r="E110" s="220"/>
      <c r="F110" s="241" t="s">
        <v>1365</v>
      </c>
      <c r="G110" s="220"/>
      <c r="H110" s="220" t="s">
        <v>1399</v>
      </c>
      <c r="I110" s="220" t="s">
        <v>1361</v>
      </c>
      <c r="J110" s="220">
        <v>50</v>
      </c>
      <c r="K110" s="232"/>
    </row>
    <row r="111" spans="2:11" customFormat="1" ht="15" customHeight="1">
      <c r="B111" s="243"/>
      <c r="C111" s="220" t="s">
        <v>1386</v>
      </c>
      <c r="D111" s="220"/>
      <c r="E111" s="220"/>
      <c r="F111" s="241" t="s">
        <v>1365</v>
      </c>
      <c r="G111" s="220"/>
      <c r="H111" s="220" t="s">
        <v>1399</v>
      </c>
      <c r="I111" s="220" t="s">
        <v>1361</v>
      </c>
      <c r="J111" s="220">
        <v>50</v>
      </c>
      <c r="K111" s="232"/>
    </row>
    <row r="112" spans="2:11" customFormat="1" ht="15" customHeight="1">
      <c r="B112" s="243"/>
      <c r="C112" s="220" t="s">
        <v>1384</v>
      </c>
      <c r="D112" s="220"/>
      <c r="E112" s="220"/>
      <c r="F112" s="241" t="s">
        <v>1365</v>
      </c>
      <c r="G112" s="220"/>
      <c r="H112" s="220" t="s">
        <v>1399</v>
      </c>
      <c r="I112" s="220" t="s">
        <v>1361</v>
      </c>
      <c r="J112" s="220">
        <v>50</v>
      </c>
      <c r="K112" s="232"/>
    </row>
    <row r="113" spans="2:11" customFormat="1" ht="15" customHeight="1">
      <c r="B113" s="243"/>
      <c r="C113" s="220" t="s">
        <v>61</v>
      </c>
      <c r="D113" s="220"/>
      <c r="E113" s="220"/>
      <c r="F113" s="241" t="s">
        <v>1359</v>
      </c>
      <c r="G113" s="220"/>
      <c r="H113" s="220" t="s">
        <v>1400</v>
      </c>
      <c r="I113" s="220" t="s">
        <v>1361</v>
      </c>
      <c r="J113" s="220">
        <v>20</v>
      </c>
      <c r="K113" s="232"/>
    </row>
    <row r="114" spans="2:11" customFormat="1" ht="15" customHeight="1">
      <c r="B114" s="243"/>
      <c r="C114" s="220" t="s">
        <v>1401</v>
      </c>
      <c r="D114" s="220"/>
      <c r="E114" s="220"/>
      <c r="F114" s="241" t="s">
        <v>1359</v>
      </c>
      <c r="G114" s="220"/>
      <c r="H114" s="220" t="s">
        <v>1402</v>
      </c>
      <c r="I114" s="220" t="s">
        <v>1361</v>
      </c>
      <c r="J114" s="220">
        <v>120</v>
      </c>
      <c r="K114" s="232"/>
    </row>
    <row r="115" spans="2:11" customFormat="1" ht="15" customHeight="1">
      <c r="B115" s="243"/>
      <c r="C115" s="220" t="s">
        <v>46</v>
      </c>
      <c r="D115" s="220"/>
      <c r="E115" s="220"/>
      <c r="F115" s="241" t="s">
        <v>1359</v>
      </c>
      <c r="G115" s="220"/>
      <c r="H115" s="220" t="s">
        <v>1403</v>
      </c>
      <c r="I115" s="220" t="s">
        <v>1394</v>
      </c>
      <c r="J115" s="220"/>
      <c r="K115" s="232"/>
    </row>
    <row r="116" spans="2:11" customFormat="1" ht="15" customHeight="1">
      <c r="B116" s="243"/>
      <c r="C116" s="220" t="s">
        <v>56</v>
      </c>
      <c r="D116" s="220"/>
      <c r="E116" s="220"/>
      <c r="F116" s="241" t="s">
        <v>1359</v>
      </c>
      <c r="G116" s="220"/>
      <c r="H116" s="220" t="s">
        <v>1404</v>
      </c>
      <c r="I116" s="220" t="s">
        <v>1394</v>
      </c>
      <c r="J116" s="220"/>
      <c r="K116" s="232"/>
    </row>
    <row r="117" spans="2:11" customFormat="1" ht="15" customHeight="1">
      <c r="B117" s="243"/>
      <c r="C117" s="220" t="s">
        <v>65</v>
      </c>
      <c r="D117" s="220"/>
      <c r="E117" s="220"/>
      <c r="F117" s="241" t="s">
        <v>1359</v>
      </c>
      <c r="G117" s="220"/>
      <c r="H117" s="220" t="s">
        <v>1405</v>
      </c>
      <c r="I117" s="220" t="s">
        <v>1406</v>
      </c>
      <c r="J117" s="220"/>
      <c r="K117" s="232"/>
    </row>
    <row r="118" spans="2:11" customFormat="1" ht="15" customHeight="1">
      <c r="B118" s="244"/>
      <c r="C118" s="250"/>
      <c r="D118" s="250"/>
      <c r="E118" s="250"/>
      <c r="F118" s="250"/>
      <c r="G118" s="250"/>
      <c r="H118" s="250"/>
      <c r="I118" s="250"/>
      <c r="J118" s="250"/>
      <c r="K118" s="246"/>
    </row>
    <row r="119" spans="2:11" customFormat="1" ht="18.75" customHeight="1">
      <c r="B119" s="251"/>
      <c r="C119" s="252"/>
      <c r="D119" s="252"/>
      <c r="E119" s="252"/>
      <c r="F119" s="253"/>
      <c r="G119" s="252"/>
      <c r="H119" s="252"/>
      <c r="I119" s="252"/>
      <c r="J119" s="252"/>
      <c r="K119" s="251"/>
    </row>
    <row r="120" spans="2:11" customFormat="1" ht="18.75" customHeight="1"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pans="2:11" customFormat="1" ht="7.5" customHeight="1">
      <c r="B121" s="254"/>
      <c r="C121" s="255"/>
      <c r="D121" s="255"/>
      <c r="E121" s="255"/>
      <c r="F121" s="255"/>
      <c r="G121" s="255"/>
      <c r="H121" s="255"/>
      <c r="I121" s="255"/>
      <c r="J121" s="255"/>
      <c r="K121" s="256"/>
    </row>
    <row r="122" spans="2:11" customFormat="1" ht="45" customHeight="1">
      <c r="B122" s="257"/>
      <c r="C122" s="340" t="s">
        <v>1407</v>
      </c>
      <c r="D122" s="340"/>
      <c r="E122" s="340"/>
      <c r="F122" s="340"/>
      <c r="G122" s="340"/>
      <c r="H122" s="340"/>
      <c r="I122" s="340"/>
      <c r="J122" s="340"/>
      <c r="K122" s="258"/>
    </row>
    <row r="123" spans="2:11" customFormat="1" ht="17.25" customHeight="1">
      <c r="B123" s="259"/>
      <c r="C123" s="233" t="s">
        <v>1353</v>
      </c>
      <c r="D123" s="233"/>
      <c r="E123" s="233"/>
      <c r="F123" s="233" t="s">
        <v>1354</v>
      </c>
      <c r="G123" s="234"/>
      <c r="H123" s="233" t="s">
        <v>62</v>
      </c>
      <c r="I123" s="233" t="s">
        <v>65</v>
      </c>
      <c r="J123" s="233" t="s">
        <v>1355</v>
      </c>
      <c r="K123" s="260"/>
    </row>
    <row r="124" spans="2:11" customFormat="1" ht="17.25" customHeight="1">
      <c r="B124" s="259"/>
      <c r="C124" s="235" t="s">
        <v>1356</v>
      </c>
      <c r="D124" s="235"/>
      <c r="E124" s="235"/>
      <c r="F124" s="236" t="s">
        <v>1357</v>
      </c>
      <c r="G124" s="237"/>
      <c r="H124" s="235"/>
      <c r="I124" s="235"/>
      <c r="J124" s="235" t="s">
        <v>1358</v>
      </c>
      <c r="K124" s="260"/>
    </row>
    <row r="125" spans="2:11" customFormat="1" ht="5.25" customHeight="1">
      <c r="B125" s="261"/>
      <c r="C125" s="238"/>
      <c r="D125" s="238"/>
      <c r="E125" s="238"/>
      <c r="F125" s="238"/>
      <c r="G125" s="262"/>
      <c r="H125" s="238"/>
      <c r="I125" s="238"/>
      <c r="J125" s="238"/>
      <c r="K125" s="263"/>
    </row>
    <row r="126" spans="2:11" customFormat="1" ht="15" customHeight="1">
      <c r="B126" s="261"/>
      <c r="C126" s="220" t="s">
        <v>1362</v>
      </c>
      <c r="D126" s="240"/>
      <c r="E126" s="240"/>
      <c r="F126" s="241" t="s">
        <v>1359</v>
      </c>
      <c r="G126" s="220"/>
      <c r="H126" s="220" t="s">
        <v>1399</v>
      </c>
      <c r="I126" s="220" t="s">
        <v>1361</v>
      </c>
      <c r="J126" s="220">
        <v>120</v>
      </c>
      <c r="K126" s="264"/>
    </row>
    <row r="127" spans="2:11" customFormat="1" ht="15" customHeight="1">
      <c r="B127" s="261"/>
      <c r="C127" s="220" t="s">
        <v>1408</v>
      </c>
      <c r="D127" s="220"/>
      <c r="E127" s="220"/>
      <c r="F127" s="241" t="s">
        <v>1359</v>
      </c>
      <c r="G127" s="220"/>
      <c r="H127" s="220" t="s">
        <v>1409</v>
      </c>
      <c r="I127" s="220" t="s">
        <v>1361</v>
      </c>
      <c r="J127" s="220" t="s">
        <v>1410</v>
      </c>
      <c r="K127" s="264"/>
    </row>
    <row r="128" spans="2:11" customFormat="1" ht="15" customHeight="1">
      <c r="B128" s="261"/>
      <c r="C128" s="220" t="s">
        <v>94</v>
      </c>
      <c r="D128" s="220"/>
      <c r="E128" s="220"/>
      <c r="F128" s="241" t="s">
        <v>1359</v>
      </c>
      <c r="G128" s="220"/>
      <c r="H128" s="220" t="s">
        <v>1411</v>
      </c>
      <c r="I128" s="220" t="s">
        <v>1361</v>
      </c>
      <c r="J128" s="220" t="s">
        <v>1410</v>
      </c>
      <c r="K128" s="264"/>
    </row>
    <row r="129" spans="2:11" customFormat="1" ht="15" customHeight="1">
      <c r="B129" s="261"/>
      <c r="C129" s="220" t="s">
        <v>1370</v>
      </c>
      <c r="D129" s="220"/>
      <c r="E129" s="220"/>
      <c r="F129" s="241" t="s">
        <v>1365</v>
      </c>
      <c r="G129" s="220"/>
      <c r="H129" s="220" t="s">
        <v>1371</v>
      </c>
      <c r="I129" s="220" t="s">
        <v>1361</v>
      </c>
      <c r="J129" s="220">
        <v>15</v>
      </c>
      <c r="K129" s="264"/>
    </row>
    <row r="130" spans="2:11" customFormat="1" ht="15" customHeight="1">
      <c r="B130" s="261"/>
      <c r="C130" s="220" t="s">
        <v>1372</v>
      </c>
      <c r="D130" s="220"/>
      <c r="E130" s="220"/>
      <c r="F130" s="241" t="s">
        <v>1365</v>
      </c>
      <c r="G130" s="220"/>
      <c r="H130" s="220" t="s">
        <v>1373</v>
      </c>
      <c r="I130" s="220" t="s">
        <v>1361</v>
      </c>
      <c r="J130" s="220">
        <v>15</v>
      </c>
      <c r="K130" s="264"/>
    </row>
    <row r="131" spans="2:11" customFormat="1" ht="15" customHeight="1">
      <c r="B131" s="261"/>
      <c r="C131" s="220" t="s">
        <v>1374</v>
      </c>
      <c r="D131" s="220"/>
      <c r="E131" s="220"/>
      <c r="F131" s="241" t="s">
        <v>1365</v>
      </c>
      <c r="G131" s="220"/>
      <c r="H131" s="220" t="s">
        <v>1375</v>
      </c>
      <c r="I131" s="220" t="s">
        <v>1361</v>
      </c>
      <c r="J131" s="220">
        <v>20</v>
      </c>
      <c r="K131" s="264"/>
    </row>
    <row r="132" spans="2:11" customFormat="1" ht="15" customHeight="1">
      <c r="B132" s="261"/>
      <c r="C132" s="220" t="s">
        <v>1376</v>
      </c>
      <c r="D132" s="220"/>
      <c r="E132" s="220"/>
      <c r="F132" s="241" t="s">
        <v>1365</v>
      </c>
      <c r="G132" s="220"/>
      <c r="H132" s="220" t="s">
        <v>1377</v>
      </c>
      <c r="I132" s="220" t="s">
        <v>1361</v>
      </c>
      <c r="J132" s="220">
        <v>20</v>
      </c>
      <c r="K132" s="264"/>
    </row>
    <row r="133" spans="2:11" customFormat="1" ht="15" customHeight="1">
      <c r="B133" s="261"/>
      <c r="C133" s="220" t="s">
        <v>1364</v>
      </c>
      <c r="D133" s="220"/>
      <c r="E133" s="220"/>
      <c r="F133" s="241" t="s">
        <v>1365</v>
      </c>
      <c r="G133" s="220"/>
      <c r="H133" s="220" t="s">
        <v>1399</v>
      </c>
      <c r="I133" s="220" t="s">
        <v>1361</v>
      </c>
      <c r="J133" s="220">
        <v>50</v>
      </c>
      <c r="K133" s="264"/>
    </row>
    <row r="134" spans="2:11" customFormat="1" ht="15" customHeight="1">
      <c r="B134" s="261"/>
      <c r="C134" s="220" t="s">
        <v>1378</v>
      </c>
      <c r="D134" s="220"/>
      <c r="E134" s="220"/>
      <c r="F134" s="241" t="s">
        <v>1365</v>
      </c>
      <c r="G134" s="220"/>
      <c r="H134" s="220" t="s">
        <v>1399</v>
      </c>
      <c r="I134" s="220" t="s">
        <v>1361</v>
      </c>
      <c r="J134" s="220">
        <v>50</v>
      </c>
      <c r="K134" s="264"/>
    </row>
    <row r="135" spans="2:11" customFormat="1" ht="15" customHeight="1">
      <c r="B135" s="261"/>
      <c r="C135" s="220" t="s">
        <v>1384</v>
      </c>
      <c r="D135" s="220"/>
      <c r="E135" s="220"/>
      <c r="F135" s="241" t="s">
        <v>1365</v>
      </c>
      <c r="G135" s="220"/>
      <c r="H135" s="220" t="s">
        <v>1399</v>
      </c>
      <c r="I135" s="220" t="s">
        <v>1361</v>
      </c>
      <c r="J135" s="220">
        <v>50</v>
      </c>
      <c r="K135" s="264"/>
    </row>
    <row r="136" spans="2:11" customFormat="1" ht="15" customHeight="1">
      <c r="B136" s="261"/>
      <c r="C136" s="220" t="s">
        <v>1386</v>
      </c>
      <c r="D136" s="220"/>
      <c r="E136" s="220"/>
      <c r="F136" s="241" t="s">
        <v>1365</v>
      </c>
      <c r="G136" s="220"/>
      <c r="H136" s="220" t="s">
        <v>1399</v>
      </c>
      <c r="I136" s="220" t="s">
        <v>1361</v>
      </c>
      <c r="J136" s="220">
        <v>50</v>
      </c>
      <c r="K136" s="264"/>
    </row>
    <row r="137" spans="2:11" customFormat="1" ht="15" customHeight="1">
      <c r="B137" s="261"/>
      <c r="C137" s="220" t="s">
        <v>1387</v>
      </c>
      <c r="D137" s="220"/>
      <c r="E137" s="220"/>
      <c r="F137" s="241" t="s">
        <v>1365</v>
      </c>
      <c r="G137" s="220"/>
      <c r="H137" s="220" t="s">
        <v>1412</v>
      </c>
      <c r="I137" s="220" t="s">
        <v>1361</v>
      </c>
      <c r="J137" s="220">
        <v>255</v>
      </c>
      <c r="K137" s="264"/>
    </row>
    <row r="138" spans="2:11" customFormat="1" ht="15" customHeight="1">
      <c r="B138" s="261"/>
      <c r="C138" s="220" t="s">
        <v>1389</v>
      </c>
      <c r="D138" s="220"/>
      <c r="E138" s="220"/>
      <c r="F138" s="241" t="s">
        <v>1359</v>
      </c>
      <c r="G138" s="220"/>
      <c r="H138" s="220" t="s">
        <v>1413</v>
      </c>
      <c r="I138" s="220" t="s">
        <v>1391</v>
      </c>
      <c r="J138" s="220"/>
      <c r="K138" s="264"/>
    </row>
    <row r="139" spans="2:11" customFormat="1" ht="15" customHeight="1">
      <c r="B139" s="261"/>
      <c r="C139" s="220" t="s">
        <v>1392</v>
      </c>
      <c r="D139" s="220"/>
      <c r="E139" s="220"/>
      <c r="F139" s="241" t="s">
        <v>1359</v>
      </c>
      <c r="G139" s="220"/>
      <c r="H139" s="220" t="s">
        <v>1414</v>
      </c>
      <c r="I139" s="220" t="s">
        <v>1394</v>
      </c>
      <c r="J139" s="220"/>
      <c r="K139" s="264"/>
    </row>
    <row r="140" spans="2:11" customFormat="1" ht="15" customHeight="1">
      <c r="B140" s="261"/>
      <c r="C140" s="220" t="s">
        <v>1395</v>
      </c>
      <c r="D140" s="220"/>
      <c r="E140" s="220"/>
      <c r="F140" s="241" t="s">
        <v>1359</v>
      </c>
      <c r="G140" s="220"/>
      <c r="H140" s="220" t="s">
        <v>1395</v>
      </c>
      <c r="I140" s="220" t="s">
        <v>1394</v>
      </c>
      <c r="J140" s="220"/>
      <c r="K140" s="264"/>
    </row>
    <row r="141" spans="2:11" customFormat="1" ht="15" customHeight="1">
      <c r="B141" s="261"/>
      <c r="C141" s="220" t="s">
        <v>46</v>
      </c>
      <c r="D141" s="220"/>
      <c r="E141" s="220"/>
      <c r="F141" s="241" t="s">
        <v>1359</v>
      </c>
      <c r="G141" s="220"/>
      <c r="H141" s="220" t="s">
        <v>1415</v>
      </c>
      <c r="I141" s="220" t="s">
        <v>1394</v>
      </c>
      <c r="J141" s="220"/>
      <c r="K141" s="264"/>
    </row>
    <row r="142" spans="2:11" customFormat="1" ht="15" customHeight="1">
      <c r="B142" s="261"/>
      <c r="C142" s="220" t="s">
        <v>1416</v>
      </c>
      <c r="D142" s="220"/>
      <c r="E142" s="220"/>
      <c r="F142" s="241" t="s">
        <v>1359</v>
      </c>
      <c r="G142" s="220"/>
      <c r="H142" s="220" t="s">
        <v>1417</v>
      </c>
      <c r="I142" s="220" t="s">
        <v>1394</v>
      </c>
      <c r="J142" s="220"/>
      <c r="K142" s="264"/>
    </row>
    <row r="143" spans="2:11" customFormat="1" ht="15" customHeight="1">
      <c r="B143" s="265"/>
      <c r="C143" s="266"/>
      <c r="D143" s="266"/>
      <c r="E143" s="266"/>
      <c r="F143" s="266"/>
      <c r="G143" s="266"/>
      <c r="H143" s="266"/>
      <c r="I143" s="266"/>
      <c r="J143" s="266"/>
      <c r="K143" s="267"/>
    </row>
    <row r="144" spans="2:11" customFormat="1" ht="18.75" customHeight="1">
      <c r="B144" s="252"/>
      <c r="C144" s="252"/>
      <c r="D144" s="252"/>
      <c r="E144" s="252"/>
      <c r="F144" s="253"/>
      <c r="G144" s="252"/>
      <c r="H144" s="252"/>
      <c r="I144" s="252"/>
      <c r="J144" s="252"/>
      <c r="K144" s="252"/>
    </row>
    <row r="145" spans="2:11" customFormat="1" ht="18.75" customHeight="1"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</row>
    <row r="146" spans="2:11" customFormat="1" ht="7.5" customHeight="1">
      <c r="B146" s="228"/>
      <c r="C146" s="229"/>
      <c r="D146" s="229"/>
      <c r="E146" s="229"/>
      <c r="F146" s="229"/>
      <c r="G146" s="229"/>
      <c r="H146" s="229"/>
      <c r="I146" s="229"/>
      <c r="J146" s="229"/>
      <c r="K146" s="230"/>
    </row>
    <row r="147" spans="2:11" customFormat="1" ht="45" customHeight="1">
      <c r="B147" s="231"/>
      <c r="C147" s="342" t="s">
        <v>1418</v>
      </c>
      <c r="D147" s="342"/>
      <c r="E147" s="342"/>
      <c r="F147" s="342"/>
      <c r="G147" s="342"/>
      <c r="H147" s="342"/>
      <c r="I147" s="342"/>
      <c r="J147" s="342"/>
      <c r="K147" s="232"/>
    </row>
    <row r="148" spans="2:11" customFormat="1" ht="17.25" customHeight="1">
      <c r="B148" s="231"/>
      <c r="C148" s="233" t="s">
        <v>1353</v>
      </c>
      <c r="D148" s="233"/>
      <c r="E148" s="233"/>
      <c r="F148" s="233" t="s">
        <v>1354</v>
      </c>
      <c r="G148" s="234"/>
      <c r="H148" s="233" t="s">
        <v>62</v>
      </c>
      <c r="I148" s="233" t="s">
        <v>65</v>
      </c>
      <c r="J148" s="233" t="s">
        <v>1355</v>
      </c>
      <c r="K148" s="232"/>
    </row>
    <row r="149" spans="2:11" customFormat="1" ht="17.25" customHeight="1">
      <c r="B149" s="231"/>
      <c r="C149" s="235" t="s">
        <v>1356</v>
      </c>
      <c r="D149" s="235"/>
      <c r="E149" s="235"/>
      <c r="F149" s="236" t="s">
        <v>1357</v>
      </c>
      <c r="G149" s="237"/>
      <c r="H149" s="235"/>
      <c r="I149" s="235"/>
      <c r="J149" s="235" t="s">
        <v>1358</v>
      </c>
      <c r="K149" s="232"/>
    </row>
    <row r="150" spans="2:11" customFormat="1" ht="5.25" customHeight="1">
      <c r="B150" s="243"/>
      <c r="C150" s="238"/>
      <c r="D150" s="238"/>
      <c r="E150" s="238"/>
      <c r="F150" s="238"/>
      <c r="G150" s="239"/>
      <c r="H150" s="238"/>
      <c r="I150" s="238"/>
      <c r="J150" s="238"/>
      <c r="K150" s="264"/>
    </row>
    <row r="151" spans="2:11" customFormat="1" ht="15" customHeight="1">
      <c r="B151" s="243"/>
      <c r="C151" s="268" t="s">
        <v>1362</v>
      </c>
      <c r="D151" s="220"/>
      <c r="E151" s="220"/>
      <c r="F151" s="269" t="s">
        <v>1359</v>
      </c>
      <c r="G151" s="220"/>
      <c r="H151" s="268" t="s">
        <v>1399</v>
      </c>
      <c r="I151" s="268" t="s">
        <v>1361</v>
      </c>
      <c r="J151" s="268">
        <v>120</v>
      </c>
      <c r="K151" s="264"/>
    </row>
    <row r="152" spans="2:11" customFormat="1" ht="15" customHeight="1">
      <c r="B152" s="243"/>
      <c r="C152" s="268" t="s">
        <v>1408</v>
      </c>
      <c r="D152" s="220"/>
      <c r="E152" s="220"/>
      <c r="F152" s="269" t="s">
        <v>1359</v>
      </c>
      <c r="G152" s="220"/>
      <c r="H152" s="268" t="s">
        <v>1419</v>
      </c>
      <c r="I152" s="268" t="s">
        <v>1361</v>
      </c>
      <c r="J152" s="268" t="s">
        <v>1410</v>
      </c>
      <c r="K152" s="264"/>
    </row>
    <row r="153" spans="2:11" customFormat="1" ht="15" customHeight="1">
      <c r="B153" s="243"/>
      <c r="C153" s="268" t="s">
        <v>94</v>
      </c>
      <c r="D153" s="220"/>
      <c r="E153" s="220"/>
      <c r="F153" s="269" t="s">
        <v>1359</v>
      </c>
      <c r="G153" s="220"/>
      <c r="H153" s="268" t="s">
        <v>1420</v>
      </c>
      <c r="I153" s="268" t="s">
        <v>1361</v>
      </c>
      <c r="J153" s="268" t="s">
        <v>1410</v>
      </c>
      <c r="K153" s="264"/>
    </row>
    <row r="154" spans="2:11" customFormat="1" ht="15" customHeight="1">
      <c r="B154" s="243"/>
      <c r="C154" s="268" t="s">
        <v>1364</v>
      </c>
      <c r="D154" s="220"/>
      <c r="E154" s="220"/>
      <c r="F154" s="269" t="s">
        <v>1365</v>
      </c>
      <c r="G154" s="220"/>
      <c r="H154" s="268" t="s">
        <v>1399</v>
      </c>
      <c r="I154" s="268" t="s">
        <v>1361</v>
      </c>
      <c r="J154" s="268">
        <v>50</v>
      </c>
      <c r="K154" s="264"/>
    </row>
    <row r="155" spans="2:11" customFormat="1" ht="15" customHeight="1">
      <c r="B155" s="243"/>
      <c r="C155" s="268" t="s">
        <v>1367</v>
      </c>
      <c r="D155" s="220"/>
      <c r="E155" s="220"/>
      <c r="F155" s="269" t="s">
        <v>1359</v>
      </c>
      <c r="G155" s="220"/>
      <c r="H155" s="268" t="s">
        <v>1399</v>
      </c>
      <c r="I155" s="268" t="s">
        <v>1369</v>
      </c>
      <c r="J155" s="268"/>
      <c r="K155" s="264"/>
    </row>
    <row r="156" spans="2:11" customFormat="1" ht="15" customHeight="1">
      <c r="B156" s="243"/>
      <c r="C156" s="268" t="s">
        <v>1378</v>
      </c>
      <c r="D156" s="220"/>
      <c r="E156" s="220"/>
      <c r="F156" s="269" t="s">
        <v>1365</v>
      </c>
      <c r="G156" s="220"/>
      <c r="H156" s="268" t="s">
        <v>1399</v>
      </c>
      <c r="I156" s="268" t="s">
        <v>1361</v>
      </c>
      <c r="J156" s="268">
        <v>50</v>
      </c>
      <c r="K156" s="264"/>
    </row>
    <row r="157" spans="2:11" customFormat="1" ht="15" customHeight="1">
      <c r="B157" s="243"/>
      <c r="C157" s="268" t="s">
        <v>1386</v>
      </c>
      <c r="D157" s="220"/>
      <c r="E157" s="220"/>
      <c r="F157" s="269" t="s">
        <v>1365</v>
      </c>
      <c r="G157" s="220"/>
      <c r="H157" s="268" t="s">
        <v>1399</v>
      </c>
      <c r="I157" s="268" t="s">
        <v>1361</v>
      </c>
      <c r="J157" s="268">
        <v>50</v>
      </c>
      <c r="K157" s="264"/>
    </row>
    <row r="158" spans="2:11" customFormat="1" ht="15" customHeight="1">
      <c r="B158" s="243"/>
      <c r="C158" s="268" t="s">
        <v>1384</v>
      </c>
      <c r="D158" s="220"/>
      <c r="E158" s="220"/>
      <c r="F158" s="269" t="s">
        <v>1365</v>
      </c>
      <c r="G158" s="220"/>
      <c r="H158" s="268" t="s">
        <v>1399</v>
      </c>
      <c r="I158" s="268" t="s">
        <v>1361</v>
      </c>
      <c r="J158" s="268">
        <v>50</v>
      </c>
      <c r="K158" s="264"/>
    </row>
    <row r="159" spans="2:11" customFormat="1" ht="15" customHeight="1">
      <c r="B159" s="243"/>
      <c r="C159" s="268" t="s">
        <v>120</v>
      </c>
      <c r="D159" s="220"/>
      <c r="E159" s="220"/>
      <c r="F159" s="269" t="s">
        <v>1359</v>
      </c>
      <c r="G159" s="220"/>
      <c r="H159" s="268" t="s">
        <v>1421</v>
      </c>
      <c r="I159" s="268" t="s">
        <v>1361</v>
      </c>
      <c r="J159" s="268" t="s">
        <v>1422</v>
      </c>
      <c r="K159" s="264"/>
    </row>
    <row r="160" spans="2:11" customFormat="1" ht="15" customHeight="1">
      <c r="B160" s="243"/>
      <c r="C160" s="268" t="s">
        <v>1423</v>
      </c>
      <c r="D160" s="220"/>
      <c r="E160" s="220"/>
      <c r="F160" s="269" t="s">
        <v>1359</v>
      </c>
      <c r="G160" s="220"/>
      <c r="H160" s="268" t="s">
        <v>1424</v>
      </c>
      <c r="I160" s="268" t="s">
        <v>1394</v>
      </c>
      <c r="J160" s="268"/>
      <c r="K160" s="264"/>
    </row>
    <row r="161" spans="2:11" customFormat="1" ht="15" customHeight="1">
      <c r="B161" s="270"/>
      <c r="C161" s="250"/>
      <c r="D161" s="250"/>
      <c r="E161" s="250"/>
      <c r="F161" s="250"/>
      <c r="G161" s="250"/>
      <c r="H161" s="250"/>
      <c r="I161" s="250"/>
      <c r="J161" s="250"/>
      <c r="K161" s="271"/>
    </row>
    <row r="162" spans="2:11" customFormat="1" ht="18.75" customHeight="1">
      <c r="B162" s="252"/>
      <c r="C162" s="262"/>
      <c r="D162" s="262"/>
      <c r="E162" s="262"/>
      <c r="F162" s="272"/>
      <c r="G162" s="262"/>
      <c r="H162" s="262"/>
      <c r="I162" s="262"/>
      <c r="J162" s="262"/>
      <c r="K162" s="252"/>
    </row>
    <row r="163" spans="2:11" customFormat="1" ht="18.75" customHeight="1"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</row>
    <row r="164" spans="2:11" customFormat="1" ht="7.5" customHeight="1">
      <c r="B164" s="209"/>
      <c r="C164" s="210"/>
      <c r="D164" s="210"/>
      <c r="E164" s="210"/>
      <c r="F164" s="210"/>
      <c r="G164" s="210"/>
      <c r="H164" s="210"/>
      <c r="I164" s="210"/>
      <c r="J164" s="210"/>
      <c r="K164" s="211"/>
    </row>
    <row r="165" spans="2:11" customFormat="1" ht="45" customHeight="1">
      <c r="B165" s="212"/>
      <c r="C165" s="340" t="s">
        <v>1425</v>
      </c>
      <c r="D165" s="340"/>
      <c r="E165" s="340"/>
      <c r="F165" s="340"/>
      <c r="G165" s="340"/>
      <c r="H165" s="340"/>
      <c r="I165" s="340"/>
      <c r="J165" s="340"/>
      <c r="K165" s="213"/>
    </row>
    <row r="166" spans="2:11" customFormat="1" ht="17.25" customHeight="1">
      <c r="B166" s="212"/>
      <c r="C166" s="233" t="s">
        <v>1353</v>
      </c>
      <c r="D166" s="233"/>
      <c r="E166" s="233"/>
      <c r="F166" s="233" t="s">
        <v>1354</v>
      </c>
      <c r="G166" s="273"/>
      <c r="H166" s="274" t="s">
        <v>62</v>
      </c>
      <c r="I166" s="274" t="s">
        <v>65</v>
      </c>
      <c r="J166" s="233" t="s">
        <v>1355</v>
      </c>
      <c r="K166" s="213"/>
    </row>
    <row r="167" spans="2:11" customFormat="1" ht="17.25" customHeight="1">
      <c r="B167" s="214"/>
      <c r="C167" s="235" t="s">
        <v>1356</v>
      </c>
      <c r="D167" s="235"/>
      <c r="E167" s="235"/>
      <c r="F167" s="236" t="s">
        <v>1357</v>
      </c>
      <c r="G167" s="275"/>
      <c r="H167" s="276"/>
      <c r="I167" s="276"/>
      <c r="J167" s="235" t="s">
        <v>1358</v>
      </c>
      <c r="K167" s="215"/>
    </row>
    <row r="168" spans="2:11" customFormat="1" ht="5.25" customHeight="1">
      <c r="B168" s="243"/>
      <c r="C168" s="238"/>
      <c r="D168" s="238"/>
      <c r="E168" s="238"/>
      <c r="F168" s="238"/>
      <c r="G168" s="239"/>
      <c r="H168" s="238"/>
      <c r="I168" s="238"/>
      <c r="J168" s="238"/>
      <c r="K168" s="264"/>
    </row>
    <row r="169" spans="2:11" customFormat="1" ht="15" customHeight="1">
      <c r="B169" s="243"/>
      <c r="C169" s="220" t="s">
        <v>1362</v>
      </c>
      <c r="D169" s="220"/>
      <c r="E169" s="220"/>
      <c r="F169" s="241" t="s">
        <v>1359</v>
      </c>
      <c r="G169" s="220"/>
      <c r="H169" s="220" t="s">
        <v>1399</v>
      </c>
      <c r="I169" s="220" t="s">
        <v>1361</v>
      </c>
      <c r="J169" s="220">
        <v>120</v>
      </c>
      <c r="K169" s="264"/>
    </row>
    <row r="170" spans="2:11" customFormat="1" ht="15" customHeight="1">
      <c r="B170" s="243"/>
      <c r="C170" s="220" t="s">
        <v>1408</v>
      </c>
      <c r="D170" s="220"/>
      <c r="E170" s="220"/>
      <c r="F170" s="241" t="s">
        <v>1359</v>
      </c>
      <c r="G170" s="220"/>
      <c r="H170" s="220" t="s">
        <v>1409</v>
      </c>
      <c r="I170" s="220" t="s">
        <v>1361</v>
      </c>
      <c r="J170" s="220" t="s">
        <v>1410</v>
      </c>
      <c r="K170" s="264"/>
    </row>
    <row r="171" spans="2:11" customFormat="1" ht="15" customHeight="1">
      <c r="B171" s="243"/>
      <c r="C171" s="220" t="s">
        <v>94</v>
      </c>
      <c r="D171" s="220"/>
      <c r="E171" s="220"/>
      <c r="F171" s="241" t="s">
        <v>1359</v>
      </c>
      <c r="G171" s="220"/>
      <c r="H171" s="220" t="s">
        <v>1426</v>
      </c>
      <c r="I171" s="220" t="s">
        <v>1361</v>
      </c>
      <c r="J171" s="220" t="s">
        <v>1410</v>
      </c>
      <c r="K171" s="264"/>
    </row>
    <row r="172" spans="2:11" customFormat="1" ht="15" customHeight="1">
      <c r="B172" s="243"/>
      <c r="C172" s="220" t="s">
        <v>1364</v>
      </c>
      <c r="D172" s="220"/>
      <c r="E172" s="220"/>
      <c r="F172" s="241" t="s">
        <v>1365</v>
      </c>
      <c r="G172" s="220"/>
      <c r="H172" s="220" t="s">
        <v>1426</v>
      </c>
      <c r="I172" s="220" t="s">
        <v>1361</v>
      </c>
      <c r="J172" s="220">
        <v>50</v>
      </c>
      <c r="K172" s="264"/>
    </row>
    <row r="173" spans="2:11" customFormat="1" ht="15" customHeight="1">
      <c r="B173" s="243"/>
      <c r="C173" s="220" t="s">
        <v>1367</v>
      </c>
      <c r="D173" s="220"/>
      <c r="E173" s="220"/>
      <c r="F173" s="241" t="s">
        <v>1359</v>
      </c>
      <c r="G173" s="220"/>
      <c r="H173" s="220" t="s">
        <v>1426</v>
      </c>
      <c r="I173" s="220" t="s">
        <v>1369</v>
      </c>
      <c r="J173" s="220"/>
      <c r="K173" s="264"/>
    </row>
    <row r="174" spans="2:11" customFormat="1" ht="15" customHeight="1">
      <c r="B174" s="243"/>
      <c r="C174" s="220" t="s">
        <v>1378</v>
      </c>
      <c r="D174" s="220"/>
      <c r="E174" s="220"/>
      <c r="F174" s="241" t="s">
        <v>1365</v>
      </c>
      <c r="G174" s="220"/>
      <c r="H174" s="220" t="s">
        <v>1426</v>
      </c>
      <c r="I174" s="220" t="s">
        <v>1361</v>
      </c>
      <c r="J174" s="220">
        <v>50</v>
      </c>
      <c r="K174" s="264"/>
    </row>
    <row r="175" spans="2:11" customFormat="1" ht="15" customHeight="1">
      <c r="B175" s="243"/>
      <c r="C175" s="220" t="s">
        <v>1386</v>
      </c>
      <c r="D175" s="220"/>
      <c r="E175" s="220"/>
      <c r="F175" s="241" t="s">
        <v>1365</v>
      </c>
      <c r="G175" s="220"/>
      <c r="H175" s="220" t="s">
        <v>1426</v>
      </c>
      <c r="I175" s="220" t="s">
        <v>1361</v>
      </c>
      <c r="J175" s="220">
        <v>50</v>
      </c>
      <c r="K175" s="264"/>
    </row>
    <row r="176" spans="2:11" customFormat="1" ht="15" customHeight="1">
      <c r="B176" s="243"/>
      <c r="C176" s="220" t="s">
        <v>1384</v>
      </c>
      <c r="D176" s="220"/>
      <c r="E176" s="220"/>
      <c r="F176" s="241" t="s">
        <v>1365</v>
      </c>
      <c r="G176" s="220"/>
      <c r="H176" s="220" t="s">
        <v>1426</v>
      </c>
      <c r="I176" s="220" t="s">
        <v>1361</v>
      </c>
      <c r="J176" s="220">
        <v>50</v>
      </c>
      <c r="K176" s="264"/>
    </row>
    <row r="177" spans="2:11" customFormat="1" ht="15" customHeight="1">
      <c r="B177" s="243"/>
      <c r="C177" s="220" t="s">
        <v>133</v>
      </c>
      <c r="D177" s="220"/>
      <c r="E177" s="220"/>
      <c r="F177" s="241" t="s">
        <v>1359</v>
      </c>
      <c r="G177" s="220"/>
      <c r="H177" s="220" t="s">
        <v>1427</v>
      </c>
      <c r="I177" s="220" t="s">
        <v>1428</v>
      </c>
      <c r="J177" s="220"/>
      <c r="K177" s="264"/>
    </row>
    <row r="178" spans="2:11" customFormat="1" ht="15" customHeight="1">
      <c r="B178" s="243"/>
      <c r="C178" s="220" t="s">
        <v>65</v>
      </c>
      <c r="D178" s="220"/>
      <c r="E178" s="220"/>
      <c r="F178" s="241" t="s">
        <v>1359</v>
      </c>
      <c r="G178" s="220"/>
      <c r="H178" s="220" t="s">
        <v>1429</v>
      </c>
      <c r="I178" s="220" t="s">
        <v>1430</v>
      </c>
      <c r="J178" s="220">
        <v>1</v>
      </c>
      <c r="K178" s="264"/>
    </row>
    <row r="179" spans="2:11" customFormat="1" ht="15" customHeight="1">
      <c r="B179" s="243"/>
      <c r="C179" s="220" t="s">
        <v>61</v>
      </c>
      <c r="D179" s="220"/>
      <c r="E179" s="220"/>
      <c r="F179" s="241" t="s">
        <v>1359</v>
      </c>
      <c r="G179" s="220"/>
      <c r="H179" s="220" t="s">
        <v>1431</v>
      </c>
      <c r="I179" s="220" t="s">
        <v>1361</v>
      </c>
      <c r="J179" s="220">
        <v>20</v>
      </c>
      <c r="K179" s="264"/>
    </row>
    <row r="180" spans="2:11" customFormat="1" ht="15" customHeight="1">
      <c r="B180" s="243"/>
      <c r="C180" s="220" t="s">
        <v>62</v>
      </c>
      <c r="D180" s="220"/>
      <c r="E180" s="220"/>
      <c r="F180" s="241" t="s">
        <v>1359</v>
      </c>
      <c r="G180" s="220"/>
      <c r="H180" s="220" t="s">
        <v>1432</v>
      </c>
      <c r="I180" s="220" t="s">
        <v>1361</v>
      </c>
      <c r="J180" s="220">
        <v>255</v>
      </c>
      <c r="K180" s="264"/>
    </row>
    <row r="181" spans="2:11" customFormat="1" ht="15" customHeight="1">
      <c r="B181" s="243"/>
      <c r="C181" s="220" t="s">
        <v>134</v>
      </c>
      <c r="D181" s="220"/>
      <c r="E181" s="220"/>
      <c r="F181" s="241" t="s">
        <v>1359</v>
      </c>
      <c r="G181" s="220"/>
      <c r="H181" s="220" t="s">
        <v>1323</v>
      </c>
      <c r="I181" s="220" t="s">
        <v>1361</v>
      </c>
      <c r="J181" s="220">
        <v>10</v>
      </c>
      <c r="K181" s="264"/>
    </row>
    <row r="182" spans="2:11" customFormat="1" ht="15" customHeight="1">
      <c r="B182" s="243"/>
      <c r="C182" s="220" t="s">
        <v>135</v>
      </c>
      <c r="D182" s="220"/>
      <c r="E182" s="220"/>
      <c r="F182" s="241" t="s">
        <v>1359</v>
      </c>
      <c r="G182" s="220"/>
      <c r="H182" s="220" t="s">
        <v>1433</v>
      </c>
      <c r="I182" s="220" t="s">
        <v>1394</v>
      </c>
      <c r="J182" s="220"/>
      <c r="K182" s="264"/>
    </row>
    <row r="183" spans="2:11" customFormat="1" ht="15" customHeight="1">
      <c r="B183" s="243"/>
      <c r="C183" s="220" t="s">
        <v>1434</v>
      </c>
      <c r="D183" s="220"/>
      <c r="E183" s="220"/>
      <c r="F183" s="241" t="s">
        <v>1359</v>
      </c>
      <c r="G183" s="220"/>
      <c r="H183" s="220" t="s">
        <v>1435</v>
      </c>
      <c r="I183" s="220" t="s">
        <v>1394</v>
      </c>
      <c r="J183" s="220"/>
      <c r="K183" s="264"/>
    </row>
    <row r="184" spans="2:11" customFormat="1" ht="15" customHeight="1">
      <c r="B184" s="243"/>
      <c r="C184" s="220" t="s">
        <v>1423</v>
      </c>
      <c r="D184" s="220"/>
      <c r="E184" s="220"/>
      <c r="F184" s="241" t="s">
        <v>1359</v>
      </c>
      <c r="G184" s="220"/>
      <c r="H184" s="220" t="s">
        <v>1436</v>
      </c>
      <c r="I184" s="220" t="s">
        <v>1394</v>
      </c>
      <c r="J184" s="220"/>
      <c r="K184" s="264"/>
    </row>
    <row r="185" spans="2:11" customFormat="1" ht="15" customHeight="1">
      <c r="B185" s="243"/>
      <c r="C185" s="220" t="s">
        <v>137</v>
      </c>
      <c r="D185" s="220"/>
      <c r="E185" s="220"/>
      <c r="F185" s="241" t="s">
        <v>1365</v>
      </c>
      <c r="G185" s="220"/>
      <c r="H185" s="220" t="s">
        <v>1437</v>
      </c>
      <c r="I185" s="220" t="s">
        <v>1361</v>
      </c>
      <c r="J185" s="220">
        <v>50</v>
      </c>
      <c r="K185" s="264"/>
    </row>
    <row r="186" spans="2:11" customFormat="1" ht="15" customHeight="1">
      <c r="B186" s="243"/>
      <c r="C186" s="220" t="s">
        <v>1438</v>
      </c>
      <c r="D186" s="220"/>
      <c r="E186" s="220"/>
      <c r="F186" s="241" t="s">
        <v>1365</v>
      </c>
      <c r="G186" s="220"/>
      <c r="H186" s="220" t="s">
        <v>1439</v>
      </c>
      <c r="I186" s="220" t="s">
        <v>1440</v>
      </c>
      <c r="J186" s="220"/>
      <c r="K186" s="264"/>
    </row>
    <row r="187" spans="2:11" customFormat="1" ht="15" customHeight="1">
      <c r="B187" s="243"/>
      <c r="C187" s="220" t="s">
        <v>1441</v>
      </c>
      <c r="D187" s="220"/>
      <c r="E187" s="220"/>
      <c r="F187" s="241" t="s">
        <v>1365</v>
      </c>
      <c r="G187" s="220"/>
      <c r="H187" s="220" t="s">
        <v>1442</v>
      </c>
      <c r="I187" s="220" t="s">
        <v>1440</v>
      </c>
      <c r="J187" s="220"/>
      <c r="K187" s="264"/>
    </row>
    <row r="188" spans="2:11" customFormat="1" ht="15" customHeight="1">
      <c r="B188" s="243"/>
      <c r="C188" s="220" t="s">
        <v>1443</v>
      </c>
      <c r="D188" s="220"/>
      <c r="E188" s="220"/>
      <c r="F188" s="241" t="s">
        <v>1365</v>
      </c>
      <c r="G188" s="220"/>
      <c r="H188" s="220" t="s">
        <v>1444</v>
      </c>
      <c r="I188" s="220" t="s">
        <v>1440</v>
      </c>
      <c r="J188" s="220"/>
      <c r="K188" s="264"/>
    </row>
    <row r="189" spans="2:11" customFormat="1" ht="15" customHeight="1">
      <c r="B189" s="243"/>
      <c r="C189" s="277" t="s">
        <v>1445</v>
      </c>
      <c r="D189" s="220"/>
      <c r="E189" s="220"/>
      <c r="F189" s="241" t="s">
        <v>1365</v>
      </c>
      <c r="G189" s="220"/>
      <c r="H189" s="220" t="s">
        <v>1446</v>
      </c>
      <c r="I189" s="220" t="s">
        <v>1447</v>
      </c>
      <c r="J189" s="278" t="s">
        <v>1448</v>
      </c>
      <c r="K189" s="264"/>
    </row>
    <row r="190" spans="2:11" customFormat="1" ht="15" customHeight="1">
      <c r="B190" s="279"/>
      <c r="C190" s="280" t="s">
        <v>1449</v>
      </c>
      <c r="D190" s="281"/>
      <c r="E190" s="281"/>
      <c r="F190" s="282" t="s">
        <v>1365</v>
      </c>
      <c r="G190" s="281"/>
      <c r="H190" s="281" t="s">
        <v>1450</v>
      </c>
      <c r="I190" s="281" t="s">
        <v>1447</v>
      </c>
      <c r="J190" s="283" t="s">
        <v>1448</v>
      </c>
      <c r="K190" s="284"/>
    </row>
    <row r="191" spans="2:11" customFormat="1" ht="15" customHeight="1">
      <c r="B191" s="243"/>
      <c r="C191" s="277" t="s">
        <v>50</v>
      </c>
      <c r="D191" s="220"/>
      <c r="E191" s="220"/>
      <c r="F191" s="241" t="s">
        <v>1359</v>
      </c>
      <c r="G191" s="220"/>
      <c r="H191" s="217" t="s">
        <v>1451</v>
      </c>
      <c r="I191" s="220" t="s">
        <v>1452</v>
      </c>
      <c r="J191" s="220"/>
      <c r="K191" s="264"/>
    </row>
    <row r="192" spans="2:11" customFormat="1" ht="15" customHeight="1">
      <c r="B192" s="243"/>
      <c r="C192" s="277" t="s">
        <v>1453</v>
      </c>
      <c r="D192" s="220"/>
      <c r="E192" s="220"/>
      <c r="F192" s="241" t="s">
        <v>1359</v>
      </c>
      <c r="G192" s="220"/>
      <c r="H192" s="220" t="s">
        <v>1454</v>
      </c>
      <c r="I192" s="220" t="s">
        <v>1394</v>
      </c>
      <c r="J192" s="220"/>
      <c r="K192" s="264"/>
    </row>
    <row r="193" spans="2:11" customFormat="1" ht="15" customHeight="1">
      <c r="B193" s="243"/>
      <c r="C193" s="277" t="s">
        <v>1455</v>
      </c>
      <c r="D193" s="220"/>
      <c r="E193" s="220"/>
      <c r="F193" s="241" t="s">
        <v>1359</v>
      </c>
      <c r="G193" s="220"/>
      <c r="H193" s="220" t="s">
        <v>1456</v>
      </c>
      <c r="I193" s="220" t="s">
        <v>1394</v>
      </c>
      <c r="J193" s="220"/>
      <c r="K193" s="264"/>
    </row>
    <row r="194" spans="2:11" customFormat="1" ht="15" customHeight="1">
      <c r="B194" s="243"/>
      <c r="C194" s="277" t="s">
        <v>1457</v>
      </c>
      <c r="D194" s="220"/>
      <c r="E194" s="220"/>
      <c r="F194" s="241" t="s">
        <v>1365</v>
      </c>
      <c r="G194" s="220"/>
      <c r="H194" s="220" t="s">
        <v>1458</v>
      </c>
      <c r="I194" s="220" t="s">
        <v>1394</v>
      </c>
      <c r="J194" s="220"/>
      <c r="K194" s="264"/>
    </row>
    <row r="195" spans="2:11" customFormat="1" ht="15" customHeight="1">
      <c r="B195" s="270"/>
      <c r="C195" s="285"/>
      <c r="D195" s="250"/>
      <c r="E195" s="250"/>
      <c r="F195" s="250"/>
      <c r="G195" s="250"/>
      <c r="H195" s="250"/>
      <c r="I195" s="250"/>
      <c r="J195" s="250"/>
      <c r="K195" s="271"/>
    </row>
    <row r="196" spans="2:11" customFormat="1" ht="18.75" customHeight="1">
      <c r="B196" s="252"/>
      <c r="C196" s="262"/>
      <c r="D196" s="262"/>
      <c r="E196" s="262"/>
      <c r="F196" s="272"/>
      <c r="G196" s="262"/>
      <c r="H196" s="262"/>
      <c r="I196" s="262"/>
      <c r="J196" s="262"/>
      <c r="K196" s="252"/>
    </row>
    <row r="197" spans="2:11" customFormat="1" ht="18.75" customHeight="1">
      <c r="B197" s="252"/>
      <c r="C197" s="262"/>
      <c r="D197" s="262"/>
      <c r="E197" s="262"/>
      <c r="F197" s="272"/>
      <c r="G197" s="262"/>
      <c r="H197" s="262"/>
      <c r="I197" s="262"/>
      <c r="J197" s="262"/>
      <c r="K197" s="252"/>
    </row>
    <row r="198" spans="2:11" customFormat="1" ht="18.75" customHeight="1">
      <c r="B198" s="227"/>
      <c r="C198" s="227"/>
      <c r="D198" s="227"/>
      <c r="E198" s="227"/>
      <c r="F198" s="227"/>
      <c r="G198" s="227"/>
      <c r="H198" s="227"/>
      <c r="I198" s="227"/>
      <c r="J198" s="227"/>
      <c r="K198" s="227"/>
    </row>
    <row r="199" spans="2:11" customFormat="1" ht="13.5">
      <c r="B199" s="209"/>
      <c r="C199" s="210"/>
      <c r="D199" s="210"/>
      <c r="E199" s="210"/>
      <c r="F199" s="210"/>
      <c r="G199" s="210"/>
      <c r="H199" s="210"/>
      <c r="I199" s="210"/>
      <c r="J199" s="210"/>
      <c r="K199" s="211"/>
    </row>
    <row r="200" spans="2:11" customFormat="1" ht="21">
      <c r="B200" s="212"/>
      <c r="C200" s="340" t="s">
        <v>1459</v>
      </c>
      <c r="D200" s="340"/>
      <c r="E200" s="340"/>
      <c r="F200" s="340"/>
      <c r="G200" s="340"/>
      <c r="H200" s="340"/>
      <c r="I200" s="340"/>
      <c r="J200" s="340"/>
      <c r="K200" s="213"/>
    </row>
    <row r="201" spans="2:11" customFormat="1" ht="25.5" customHeight="1">
      <c r="B201" s="212"/>
      <c r="C201" s="286" t="s">
        <v>1460</v>
      </c>
      <c r="D201" s="286"/>
      <c r="E201" s="286"/>
      <c r="F201" s="286" t="s">
        <v>1461</v>
      </c>
      <c r="G201" s="287"/>
      <c r="H201" s="343" t="s">
        <v>1462</v>
      </c>
      <c r="I201" s="343"/>
      <c r="J201" s="343"/>
      <c r="K201" s="213"/>
    </row>
    <row r="202" spans="2:11" customFormat="1" ht="5.25" customHeight="1">
      <c r="B202" s="243"/>
      <c r="C202" s="238"/>
      <c r="D202" s="238"/>
      <c r="E202" s="238"/>
      <c r="F202" s="238"/>
      <c r="G202" s="262"/>
      <c r="H202" s="238"/>
      <c r="I202" s="238"/>
      <c r="J202" s="238"/>
      <c r="K202" s="264"/>
    </row>
    <row r="203" spans="2:11" customFormat="1" ht="15" customHeight="1">
      <c r="B203" s="243"/>
      <c r="C203" s="220" t="s">
        <v>1452</v>
      </c>
      <c r="D203" s="220"/>
      <c r="E203" s="220"/>
      <c r="F203" s="241" t="s">
        <v>51</v>
      </c>
      <c r="G203" s="220"/>
      <c r="H203" s="344" t="s">
        <v>1463</v>
      </c>
      <c r="I203" s="344"/>
      <c r="J203" s="344"/>
      <c r="K203" s="264"/>
    </row>
    <row r="204" spans="2:11" customFormat="1" ht="15" customHeight="1">
      <c r="B204" s="243"/>
      <c r="C204" s="220"/>
      <c r="D204" s="220"/>
      <c r="E204" s="220"/>
      <c r="F204" s="241" t="s">
        <v>52</v>
      </c>
      <c r="G204" s="220"/>
      <c r="H204" s="344" t="s">
        <v>1464</v>
      </c>
      <c r="I204" s="344"/>
      <c r="J204" s="344"/>
      <c r="K204" s="264"/>
    </row>
    <row r="205" spans="2:11" customFormat="1" ht="15" customHeight="1">
      <c r="B205" s="243"/>
      <c r="C205" s="220"/>
      <c r="D205" s="220"/>
      <c r="E205" s="220"/>
      <c r="F205" s="241" t="s">
        <v>55</v>
      </c>
      <c r="G205" s="220"/>
      <c r="H205" s="344" t="s">
        <v>1465</v>
      </c>
      <c r="I205" s="344"/>
      <c r="J205" s="344"/>
      <c r="K205" s="264"/>
    </row>
    <row r="206" spans="2:11" customFormat="1" ht="15" customHeight="1">
      <c r="B206" s="243"/>
      <c r="C206" s="220"/>
      <c r="D206" s="220"/>
      <c r="E206" s="220"/>
      <c r="F206" s="241" t="s">
        <v>53</v>
      </c>
      <c r="G206" s="220"/>
      <c r="H206" s="344" t="s">
        <v>1466</v>
      </c>
      <c r="I206" s="344"/>
      <c r="J206" s="344"/>
      <c r="K206" s="264"/>
    </row>
    <row r="207" spans="2:11" customFormat="1" ht="15" customHeight="1">
      <c r="B207" s="243"/>
      <c r="C207" s="220"/>
      <c r="D207" s="220"/>
      <c r="E207" s="220"/>
      <c r="F207" s="241" t="s">
        <v>54</v>
      </c>
      <c r="G207" s="220"/>
      <c r="H207" s="344" t="s">
        <v>1467</v>
      </c>
      <c r="I207" s="344"/>
      <c r="J207" s="344"/>
      <c r="K207" s="264"/>
    </row>
    <row r="208" spans="2:11" customFormat="1" ht="15" customHeight="1">
      <c r="B208" s="243"/>
      <c r="C208" s="220"/>
      <c r="D208" s="220"/>
      <c r="E208" s="220"/>
      <c r="F208" s="241"/>
      <c r="G208" s="220"/>
      <c r="H208" s="220"/>
      <c r="I208" s="220"/>
      <c r="J208" s="220"/>
      <c r="K208" s="264"/>
    </row>
    <row r="209" spans="2:11" customFormat="1" ht="15" customHeight="1">
      <c r="B209" s="243"/>
      <c r="C209" s="220" t="s">
        <v>1406</v>
      </c>
      <c r="D209" s="220"/>
      <c r="E209" s="220"/>
      <c r="F209" s="241" t="s">
        <v>87</v>
      </c>
      <c r="G209" s="220"/>
      <c r="H209" s="344" t="s">
        <v>1468</v>
      </c>
      <c r="I209" s="344"/>
      <c r="J209" s="344"/>
      <c r="K209" s="264"/>
    </row>
    <row r="210" spans="2:11" customFormat="1" ht="15" customHeight="1">
      <c r="B210" s="243"/>
      <c r="C210" s="220"/>
      <c r="D210" s="220"/>
      <c r="E210" s="220"/>
      <c r="F210" s="241" t="s">
        <v>1303</v>
      </c>
      <c r="G210" s="220"/>
      <c r="H210" s="344" t="s">
        <v>1304</v>
      </c>
      <c r="I210" s="344"/>
      <c r="J210" s="344"/>
      <c r="K210" s="264"/>
    </row>
    <row r="211" spans="2:11" customFormat="1" ht="15" customHeight="1">
      <c r="B211" s="243"/>
      <c r="C211" s="220"/>
      <c r="D211" s="220"/>
      <c r="E211" s="220"/>
      <c r="F211" s="241" t="s">
        <v>1301</v>
      </c>
      <c r="G211" s="220"/>
      <c r="H211" s="344" t="s">
        <v>1469</v>
      </c>
      <c r="I211" s="344"/>
      <c r="J211" s="344"/>
      <c r="K211" s="264"/>
    </row>
    <row r="212" spans="2:11" customFormat="1" ht="15" customHeight="1">
      <c r="B212" s="288"/>
      <c r="C212" s="220"/>
      <c r="D212" s="220"/>
      <c r="E212" s="220"/>
      <c r="F212" s="241" t="s">
        <v>1305</v>
      </c>
      <c r="G212" s="277"/>
      <c r="H212" s="345" t="s">
        <v>1306</v>
      </c>
      <c r="I212" s="345"/>
      <c r="J212" s="345"/>
      <c r="K212" s="289"/>
    </row>
    <row r="213" spans="2:11" customFormat="1" ht="15" customHeight="1">
      <c r="B213" s="288"/>
      <c r="C213" s="220"/>
      <c r="D213" s="220"/>
      <c r="E213" s="220"/>
      <c r="F213" s="241" t="s">
        <v>1307</v>
      </c>
      <c r="G213" s="277"/>
      <c r="H213" s="345" t="s">
        <v>1470</v>
      </c>
      <c r="I213" s="345"/>
      <c r="J213" s="345"/>
      <c r="K213" s="289"/>
    </row>
    <row r="214" spans="2:11" customFormat="1" ht="15" customHeight="1">
      <c r="B214" s="288"/>
      <c r="C214" s="220"/>
      <c r="D214" s="220"/>
      <c r="E214" s="220"/>
      <c r="F214" s="241"/>
      <c r="G214" s="277"/>
      <c r="H214" s="268"/>
      <c r="I214" s="268"/>
      <c r="J214" s="268"/>
      <c r="K214" s="289"/>
    </row>
    <row r="215" spans="2:11" customFormat="1" ht="15" customHeight="1">
      <c r="B215" s="288"/>
      <c r="C215" s="220" t="s">
        <v>1430</v>
      </c>
      <c r="D215" s="220"/>
      <c r="E215" s="220"/>
      <c r="F215" s="241">
        <v>1</v>
      </c>
      <c r="G215" s="277"/>
      <c r="H215" s="345" t="s">
        <v>1471</v>
      </c>
      <c r="I215" s="345"/>
      <c r="J215" s="345"/>
      <c r="K215" s="289"/>
    </row>
    <row r="216" spans="2:11" customFormat="1" ht="15" customHeight="1">
      <c r="B216" s="288"/>
      <c r="C216" s="220"/>
      <c r="D216" s="220"/>
      <c r="E216" s="220"/>
      <c r="F216" s="241">
        <v>2</v>
      </c>
      <c r="G216" s="277"/>
      <c r="H216" s="345" t="s">
        <v>1472</v>
      </c>
      <c r="I216" s="345"/>
      <c r="J216" s="345"/>
      <c r="K216" s="289"/>
    </row>
    <row r="217" spans="2:11" customFormat="1" ht="15" customHeight="1">
      <c r="B217" s="288"/>
      <c r="C217" s="220"/>
      <c r="D217" s="220"/>
      <c r="E217" s="220"/>
      <c r="F217" s="241">
        <v>3</v>
      </c>
      <c r="G217" s="277"/>
      <c r="H217" s="345" t="s">
        <v>1473</v>
      </c>
      <c r="I217" s="345"/>
      <c r="J217" s="345"/>
      <c r="K217" s="289"/>
    </row>
    <row r="218" spans="2:11" customFormat="1" ht="15" customHeight="1">
      <c r="B218" s="288"/>
      <c r="C218" s="220"/>
      <c r="D218" s="220"/>
      <c r="E218" s="220"/>
      <c r="F218" s="241">
        <v>4</v>
      </c>
      <c r="G218" s="277"/>
      <c r="H218" s="345" t="s">
        <v>1474</v>
      </c>
      <c r="I218" s="345"/>
      <c r="J218" s="345"/>
      <c r="K218" s="289"/>
    </row>
    <row r="219" spans="2:11" customFormat="1" ht="12.75" customHeight="1">
      <c r="B219" s="290"/>
      <c r="C219" s="291"/>
      <c r="D219" s="291"/>
      <c r="E219" s="291"/>
      <c r="F219" s="291"/>
      <c r="G219" s="291"/>
      <c r="H219" s="291"/>
      <c r="I219" s="291"/>
      <c r="J219" s="291"/>
      <c r="K219" s="29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25"/>
  <sheetViews>
    <sheetView showGridLines="0" workbookViewId="0"/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2:46" ht="24.95" customHeight="1">
      <c r="B4" s="21"/>
      <c r="D4" s="22" t="s">
        <v>114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4" t="str">
        <f>'Rekapitulace stavby'!K6</f>
        <v>Zastávka Nemocnice</v>
      </c>
      <c r="F7" s="335"/>
      <c r="G7" s="335"/>
      <c r="H7" s="335"/>
      <c r="L7" s="21"/>
    </row>
    <row r="8" spans="2:46" ht="12" customHeight="1">
      <c r="B8" s="21"/>
      <c r="D8" s="28" t="s">
        <v>115</v>
      </c>
      <c r="L8" s="21"/>
    </row>
    <row r="9" spans="2:46" s="1" customFormat="1" ht="16.5" customHeight="1">
      <c r="B9" s="34"/>
      <c r="E9" s="334" t="s">
        <v>116</v>
      </c>
      <c r="F9" s="336"/>
      <c r="G9" s="336"/>
      <c r="H9" s="336"/>
      <c r="L9" s="34"/>
    </row>
    <row r="10" spans="2:46" s="1" customFormat="1" ht="12" customHeight="1">
      <c r="B10" s="34"/>
      <c r="D10" s="28" t="s">
        <v>117</v>
      </c>
      <c r="L10" s="34"/>
    </row>
    <row r="11" spans="2:46" s="1" customFormat="1" ht="16.5" customHeight="1">
      <c r="B11" s="34"/>
      <c r="E11" s="293" t="s">
        <v>118</v>
      </c>
      <c r="F11" s="336"/>
      <c r="G11" s="336"/>
      <c r="H11" s="336"/>
      <c r="L11" s="34"/>
    </row>
    <row r="12" spans="2:46" s="1" customFormat="1" ht="11.25">
      <c r="B12" s="34"/>
      <c r="L12" s="34"/>
    </row>
    <row r="13" spans="2:46" s="1" customFormat="1" ht="12" customHeight="1">
      <c r="B13" s="34"/>
      <c r="D13" s="28" t="s">
        <v>18</v>
      </c>
      <c r="F13" s="26" t="s">
        <v>79</v>
      </c>
      <c r="I13" s="28" t="s">
        <v>20</v>
      </c>
      <c r="J13" s="26" t="s">
        <v>79</v>
      </c>
      <c r="L13" s="34"/>
    </row>
    <row r="14" spans="2:46" s="1" customFormat="1" ht="12" customHeight="1">
      <c r="B14" s="34"/>
      <c r="D14" s="28" t="s">
        <v>22</v>
      </c>
      <c r="F14" s="26" t="s">
        <v>23</v>
      </c>
      <c r="I14" s="28" t="s">
        <v>24</v>
      </c>
      <c r="J14" s="51" t="str">
        <f>'Rekapitulace stavby'!AN8</f>
        <v>25. 9. 2024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8" t="s">
        <v>30</v>
      </c>
      <c r="I16" s="28" t="s">
        <v>31</v>
      </c>
      <c r="J16" s="26" t="s">
        <v>32</v>
      </c>
      <c r="L16" s="34"/>
    </row>
    <row r="17" spans="2:12" s="1" customFormat="1" ht="18" customHeight="1">
      <c r="B17" s="34"/>
      <c r="E17" s="26" t="s">
        <v>33</v>
      </c>
      <c r="I17" s="28" t="s">
        <v>34</v>
      </c>
      <c r="J17" s="26" t="s">
        <v>35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8" t="s">
        <v>36</v>
      </c>
      <c r="I19" s="28" t="s">
        <v>31</v>
      </c>
      <c r="J19" s="29" t="str">
        <f>'Rekapitulace stavby'!AN13</f>
        <v>Vyplň údaj</v>
      </c>
      <c r="L19" s="34"/>
    </row>
    <row r="20" spans="2:12" s="1" customFormat="1" ht="18" customHeight="1">
      <c r="B20" s="34"/>
      <c r="E20" s="337" t="str">
        <f>'Rekapitulace stavby'!E14</f>
        <v>Vyplň údaj</v>
      </c>
      <c r="F20" s="318"/>
      <c r="G20" s="318"/>
      <c r="H20" s="318"/>
      <c r="I20" s="28" t="s">
        <v>34</v>
      </c>
      <c r="J20" s="29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8" t="s">
        <v>38</v>
      </c>
      <c r="I22" s="28" t="s">
        <v>31</v>
      </c>
      <c r="J22" s="26" t="s">
        <v>39</v>
      </c>
      <c r="L22" s="34"/>
    </row>
    <row r="23" spans="2:12" s="1" customFormat="1" ht="18" customHeight="1">
      <c r="B23" s="34"/>
      <c r="E23" s="26" t="s">
        <v>40</v>
      </c>
      <c r="I23" s="28" t="s">
        <v>34</v>
      </c>
      <c r="J23" s="26" t="s">
        <v>41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8" t="s">
        <v>43</v>
      </c>
      <c r="I25" s="28" t="s">
        <v>31</v>
      </c>
      <c r="J25" s="26" t="s">
        <v>39</v>
      </c>
      <c r="L25" s="34"/>
    </row>
    <row r="26" spans="2:12" s="1" customFormat="1" ht="18" customHeight="1">
      <c r="B26" s="34"/>
      <c r="E26" s="26" t="s">
        <v>40</v>
      </c>
      <c r="I26" s="28" t="s">
        <v>34</v>
      </c>
      <c r="J26" s="26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8" t="s">
        <v>44</v>
      </c>
      <c r="L28" s="34"/>
    </row>
    <row r="29" spans="2:12" s="7" customFormat="1" ht="71.25" customHeight="1">
      <c r="B29" s="93"/>
      <c r="E29" s="323" t="s">
        <v>45</v>
      </c>
      <c r="F29" s="323"/>
      <c r="G29" s="323"/>
      <c r="H29" s="323"/>
      <c r="L29" s="93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25.35" customHeight="1">
      <c r="B32" s="34"/>
      <c r="D32" s="94" t="s">
        <v>46</v>
      </c>
      <c r="J32" s="65">
        <f>ROUND(J94, 2)</f>
        <v>0</v>
      </c>
      <c r="L32" s="34"/>
    </row>
    <row r="33" spans="2:12" s="1" customFormat="1" ht="6.95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14.45" customHeight="1">
      <c r="B34" s="34"/>
      <c r="F34" s="37" t="s">
        <v>48</v>
      </c>
      <c r="I34" s="37" t="s">
        <v>47</v>
      </c>
      <c r="J34" s="37" t="s">
        <v>49</v>
      </c>
      <c r="L34" s="34"/>
    </row>
    <row r="35" spans="2:12" s="1" customFormat="1" ht="14.45" customHeight="1">
      <c r="B35" s="34"/>
      <c r="D35" s="54" t="s">
        <v>50</v>
      </c>
      <c r="E35" s="28" t="s">
        <v>51</v>
      </c>
      <c r="F35" s="85">
        <f>ROUND((SUM(BE94:BE524)),  2)</f>
        <v>0</v>
      </c>
      <c r="I35" s="95">
        <v>0.21</v>
      </c>
      <c r="J35" s="85">
        <f>ROUND(((SUM(BE94:BE524))*I35),  2)</f>
        <v>0</v>
      </c>
      <c r="L35" s="34"/>
    </row>
    <row r="36" spans="2:12" s="1" customFormat="1" ht="14.45" customHeight="1">
      <c r="B36" s="34"/>
      <c r="E36" s="28" t="s">
        <v>52</v>
      </c>
      <c r="F36" s="85">
        <f>ROUND((SUM(BF94:BF524)),  2)</f>
        <v>0</v>
      </c>
      <c r="I36" s="95">
        <v>0.12</v>
      </c>
      <c r="J36" s="85">
        <f>ROUND(((SUM(BF94:BF524))*I36),  2)</f>
        <v>0</v>
      </c>
      <c r="L36" s="34"/>
    </row>
    <row r="37" spans="2:12" s="1" customFormat="1" ht="14.45" hidden="1" customHeight="1">
      <c r="B37" s="34"/>
      <c r="E37" s="28" t="s">
        <v>53</v>
      </c>
      <c r="F37" s="85">
        <f>ROUND((SUM(BG94:BG524)),  2)</f>
        <v>0</v>
      </c>
      <c r="I37" s="95">
        <v>0.21</v>
      </c>
      <c r="J37" s="85">
        <f>0</f>
        <v>0</v>
      </c>
      <c r="L37" s="34"/>
    </row>
    <row r="38" spans="2:12" s="1" customFormat="1" ht="14.45" hidden="1" customHeight="1">
      <c r="B38" s="34"/>
      <c r="E38" s="28" t="s">
        <v>54</v>
      </c>
      <c r="F38" s="85">
        <f>ROUND((SUM(BH94:BH524)),  2)</f>
        <v>0</v>
      </c>
      <c r="I38" s="95">
        <v>0.12</v>
      </c>
      <c r="J38" s="85">
        <f>0</f>
        <v>0</v>
      </c>
      <c r="L38" s="34"/>
    </row>
    <row r="39" spans="2:12" s="1" customFormat="1" ht="14.45" hidden="1" customHeight="1">
      <c r="B39" s="34"/>
      <c r="E39" s="28" t="s">
        <v>55</v>
      </c>
      <c r="F39" s="85">
        <f>ROUND((SUM(BI94:BI524)),  2)</f>
        <v>0</v>
      </c>
      <c r="I39" s="95">
        <v>0</v>
      </c>
      <c r="J39" s="85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6"/>
      <c r="D41" s="97" t="s">
        <v>56</v>
      </c>
      <c r="E41" s="56"/>
      <c r="F41" s="56"/>
      <c r="G41" s="98" t="s">
        <v>57</v>
      </c>
      <c r="H41" s="99" t="s">
        <v>58</v>
      </c>
      <c r="I41" s="56"/>
      <c r="J41" s="100">
        <f>SUM(J32:J39)</f>
        <v>0</v>
      </c>
      <c r="K41" s="101"/>
      <c r="L41" s="34"/>
    </row>
    <row r="42" spans="2:12" s="1" customFormat="1" ht="14.45" customHeight="1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34"/>
    </row>
    <row r="46" spans="2:12" s="1" customFormat="1" ht="6.95" customHeight="1"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34"/>
    </row>
    <row r="47" spans="2:12" s="1" customFormat="1" ht="24.95" customHeight="1">
      <c r="B47" s="34"/>
      <c r="C47" s="22" t="s">
        <v>119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8" t="s">
        <v>16</v>
      </c>
      <c r="L49" s="34"/>
    </row>
    <row r="50" spans="2:47" s="1" customFormat="1" ht="16.5" customHeight="1">
      <c r="B50" s="34"/>
      <c r="E50" s="334" t="str">
        <f>E7</f>
        <v>Zastávka Nemocnice</v>
      </c>
      <c r="F50" s="335"/>
      <c r="G50" s="335"/>
      <c r="H50" s="335"/>
      <c r="L50" s="34"/>
    </row>
    <row r="51" spans="2:47" ht="12" customHeight="1">
      <c r="B51" s="21"/>
      <c r="C51" s="28" t="s">
        <v>115</v>
      </c>
      <c r="L51" s="21"/>
    </row>
    <row r="52" spans="2:47" s="1" customFormat="1" ht="16.5" customHeight="1">
      <c r="B52" s="34"/>
      <c r="E52" s="334" t="s">
        <v>116</v>
      </c>
      <c r="F52" s="336"/>
      <c r="G52" s="336"/>
      <c r="H52" s="336"/>
      <c r="L52" s="34"/>
    </row>
    <row r="53" spans="2:47" s="1" customFormat="1" ht="12" customHeight="1">
      <c r="B53" s="34"/>
      <c r="C53" s="28" t="s">
        <v>117</v>
      </c>
      <c r="L53" s="34"/>
    </row>
    <row r="54" spans="2:47" s="1" customFormat="1" ht="16.5" customHeight="1">
      <c r="B54" s="34"/>
      <c r="E54" s="293" t="str">
        <f>E11</f>
        <v>01.1 - Komunikace</v>
      </c>
      <c r="F54" s="336"/>
      <c r="G54" s="336"/>
      <c r="H54" s="336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8" t="s">
        <v>22</v>
      </c>
      <c r="F56" s="26" t="str">
        <f>F14</f>
        <v>Liberec</v>
      </c>
      <c r="I56" s="28" t="s">
        <v>24</v>
      </c>
      <c r="J56" s="51" t="str">
        <f>IF(J14="","",J14)</f>
        <v>25. 9. 2024</v>
      </c>
      <c r="L56" s="34"/>
    </row>
    <row r="57" spans="2:47" s="1" customFormat="1" ht="6.95" customHeight="1">
      <c r="B57" s="34"/>
      <c r="L57" s="34"/>
    </row>
    <row r="58" spans="2:47" s="1" customFormat="1" ht="15.2" customHeight="1">
      <c r="B58" s="34"/>
      <c r="C58" s="28" t="s">
        <v>30</v>
      </c>
      <c r="F58" s="26" t="str">
        <f>E17</f>
        <v>Statutární město Liberec</v>
      </c>
      <c r="I58" s="28" t="s">
        <v>38</v>
      </c>
      <c r="J58" s="32" t="str">
        <f>E23</f>
        <v xml:space="preserve">STORING spol. s r.o. </v>
      </c>
      <c r="L58" s="34"/>
    </row>
    <row r="59" spans="2:47" s="1" customFormat="1" ht="15.2" customHeight="1">
      <c r="B59" s="34"/>
      <c r="C59" s="28" t="s">
        <v>36</v>
      </c>
      <c r="F59" s="26" t="str">
        <f>IF(E20="","",E20)</f>
        <v>Vyplň údaj</v>
      </c>
      <c r="I59" s="28" t="s">
        <v>43</v>
      </c>
      <c r="J59" s="32" t="str">
        <f>E26</f>
        <v xml:space="preserve">STORING spol. s r.o. 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2" t="s">
        <v>120</v>
      </c>
      <c r="D61" s="96"/>
      <c r="E61" s="96"/>
      <c r="F61" s="96"/>
      <c r="G61" s="96"/>
      <c r="H61" s="96"/>
      <c r="I61" s="96"/>
      <c r="J61" s="103" t="s">
        <v>121</v>
      </c>
      <c r="K61" s="96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4" t="s">
        <v>78</v>
      </c>
      <c r="J63" s="65">
        <f>J94</f>
        <v>0</v>
      </c>
      <c r="L63" s="34"/>
      <c r="AU63" s="18" t="s">
        <v>122</v>
      </c>
    </row>
    <row r="64" spans="2:47" s="8" customFormat="1" ht="24.95" customHeight="1">
      <c r="B64" s="105"/>
      <c r="D64" s="106" t="s">
        <v>123</v>
      </c>
      <c r="E64" s="107"/>
      <c r="F64" s="107"/>
      <c r="G64" s="107"/>
      <c r="H64" s="107"/>
      <c r="I64" s="107"/>
      <c r="J64" s="108">
        <f>J95</f>
        <v>0</v>
      </c>
      <c r="L64" s="105"/>
    </row>
    <row r="65" spans="2:12" s="9" customFormat="1" ht="19.899999999999999" customHeight="1">
      <c r="B65" s="109"/>
      <c r="D65" s="110" t="s">
        <v>124</v>
      </c>
      <c r="E65" s="111"/>
      <c r="F65" s="111"/>
      <c r="G65" s="111"/>
      <c r="H65" s="111"/>
      <c r="I65" s="111"/>
      <c r="J65" s="112">
        <f>J96</f>
        <v>0</v>
      </c>
      <c r="L65" s="109"/>
    </row>
    <row r="66" spans="2:12" s="9" customFormat="1" ht="19.899999999999999" customHeight="1">
      <c r="B66" s="109"/>
      <c r="D66" s="110" t="s">
        <v>125</v>
      </c>
      <c r="E66" s="111"/>
      <c r="F66" s="111"/>
      <c r="G66" s="111"/>
      <c r="H66" s="111"/>
      <c r="I66" s="111"/>
      <c r="J66" s="112">
        <f>J241</f>
        <v>0</v>
      </c>
      <c r="L66" s="109"/>
    </row>
    <row r="67" spans="2:12" s="9" customFormat="1" ht="19.899999999999999" customHeight="1">
      <c r="B67" s="109"/>
      <c r="D67" s="110" t="s">
        <v>126</v>
      </c>
      <c r="E67" s="111"/>
      <c r="F67" s="111"/>
      <c r="G67" s="111"/>
      <c r="H67" s="111"/>
      <c r="I67" s="111"/>
      <c r="J67" s="112">
        <f>J249</f>
        <v>0</v>
      </c>
      <c r="L67" s="109"/>
    </row>
    <row r="68" spans="2:12" s="9" customFormat="1" ht="19.899999999999999" customHeight="1">
      <c r="B68" s="109"/>
      <c r="D68" s="110" t="s">
        <v>127</v>
      </c>
      <c r="E68" s="111"/>
      <c r="F68" s="111"/>
      <c r="G68" s="111"/>
      <c r="H68" s="111"/>
      <c r="I68" s="111"/>
      <c r="J68" s="112">
        <f>J259</f>
        <v>0</v>
      </c>
      <c r="L68" s="109"/>
    </row>
    <row r="69" spans="2:12" s="9" customFormat="1" ht="19.899999999999999" customHeight="1">
      <c r="B69" s="109"/>
      <c r="D69" s="110" t="s">
        <v>128</v>
      </c>
      <c r="E69" s="111"/>
      <c r="F69" s="111"/>
      <c r="G69" s="111"/>
      <c r="H69" s="111"/>
      <c r="I69" s="111"/>
      <c r="J69" s="112">
        <f>J345</f>
        <v>0</v>
      </c>
      <c r="L69" s="109"/>
    </row>
    <row r="70" spans="2:12" s="9" customFormat="1" ht="19.899999999999999" customHeight="1">
      <c r="B70" s="109"/>
      <c r="D70" s="110" t="s">
        <v>129</v>
      </c>
      <c r="E70" s="111"/>
      <c r="F70" s="111"/>
      <c r="G70" s="111"/>
      <c r="H70" s="111"/>
      <c r="I70" s="111"/>
      <c r="J70" s="112">
        <f>J395</f>
        <v>0</v>
      </c>
      <c r="L70" s="109"/>
    </row>
    <row r="71" spans="2:12" s="9" customFormat="1" ht="19.899999999999999" customHeight="1">
      <c r="B71" s="109"/>
      <c r="D71" s="110" t="s">
        <v>130</v>
      </c>
      <c r="E71" s="111"/>
      <c r="F71" s="111"/>
      <c r="G71" s="111"/>
      <c r="H71" s="111"/>
      <c r="I71" s="111"/>
      <c r="J71" s="112">
        <f>J477</f>
        <v>0</v>
      </c>
      <c r="L71" s="109"/>
    </row>
    <row r="72" spans="2:12" s="9" customFormat="1" ht="19.899999999999999" customHeight="1">
      <c r="B72" s="109"/>
      <c r="D72" s="110" t="s">
        <v>131</v>
      </c>
      <c r="E72" s="111"/>
      <c r="F72" s="111"/>
      <c r="G72" s="111"/>
      <c r="H72" s="111"/>
      <c r="I72" s="111"/>
      <c r="J72" s="112">
        <f>J522</f>
        <v>0</v>
      </c>
      <c r="L72" s="109"/>
    </row>
    <row r="73" spans="2:12" s="1" customFormat="1" ht="21.75" customHeight="1">
      <c r="B73" s="34"/>
      <c r="L73" s="34"/>
    </row>
    <row r="74" spans="2:12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4"/>
    </row>
    <row r="78" spans="2:12" s="1" customFormat="1" ht="6.95" customHeight="1"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34"/>
    </row>
    <row r="79" spans="2:12" s="1" customFormat="1" ht="24.95" customHeight="1">
      <c r="B79" s="34"/>
      <c r="C79" s="22" t="s">
        <v>132</v>
      </c>
      <c r="L79" s="34"/>
    </row>
    <row r="80" spans="2:12" s="1" customFormat="1" ht="6.95" customHeight="1">
      <c r="B80" s="34"/>
      <c r="L80" s="34"/>
    </row>
    <row r="81" spans="2:63" s="1" customFormat="1" ht="12" customHeight="1">
      <c r="B81" s="34"/>
      <c r="C81" s="28" t="s">
        <v>16</v>
      </c>
      <c r="L81" s="34"/>
    </row>
    <row r="82" spans="2:63" s="1" customFormat="1" ht="16.5" customHeight="1">
      <c r="B82" s="34"/>
      <c r="E82" s="334" t="str">
        <f>E7</f>
        <v>Zastávka Nemocnice</v>
      </c>
      <c r="F82" s="335"/>
      <c r="G82" s="335"/>
      <c r="H82" s="335"/>
      <c r="L82" s="34"/>
    </row>
    <row r="83" spans="2:63" ht="12" customHeight="1">
      <c r="B83" s="21"/>
      <c r="C83" s="28" t="s">
        <v>115</v>
      </c>
      <c r="L83" s="21"/>
    </row>
    <row r="84" spans="2:63" s="1" customFormat="1" ht="16.5" customHeight="1">
      <c r="B84" s="34"/>
      <c r="E84" s="334" t="s">
        <v>116</v>
      </c>
      <c r="F84" s="336"/>
      <c r="G84" s="336"/>
      <c r="H84" s="336"/>
      <c r="L84" s="34"/>
    </row>
    <row r="85" spans="2:63" s="1" customFormat="1" ht="12" customHeight="1">
      <c r="B85" s="34"/>
      <c r="C85" s="28" t="s">
        <v>117</v>
      </c>
      <c r="L85" s="34"/>
    </row>
    <row r="86" spans="2:63" s="1" customFormat="1" ht="16.5" customHeight="1">
      <c r="B86" s="34"/>
      <c r="E86" s="293" t="str">
        <f>E11</f>
        <v>01.1 - Komunikace</v>
      </c>
      <c r="F86" s="336"/>
      <c r="G86" s="336"/>
      <c r="H86" s="336"/>
      <c r="L86" s="34"/>
    </row>
    <row r="87" spans="2:63" s="1" customFormat="1" ht="6.95" customHeight="1">
      <c r="B87" s="34"/>
      <c r="L87" s="34"/>
    </row>
    <row r="88" spans="2:63" s="1" customFormat="1" ht="12" customHeight="1">
      <c r="B88" s="34"/>
      <c r="C88" s="28" t="s">
        <v>22</v>
      </c>
      <c r="F88" s="26" t="str">
        <f>F14</f>
        <v>Liberec</v>
      </c>
      <c r="I88" s="28" t="s">
        <v>24</v>
      </c>
      <c r="J88" s="51" t="str">
        <f>IF(J14="","",J14)</f>
        <v>25. 9. 2024</v>
      </c>
      <c r="L88" s="34"/>
    </row>
    <row r="89" spans="2:63" s="1" customFormat="1" ht="6.95" customHeight="1">
      <c r="B89" s="34"/>
      <c r="L89" s="34"/>
    </row>
    <row r="90" spans="2:63" s="1" customFormat="1" ht="15.2" customHeight="1">
      <c r="B90" s="34"/>
      <c r="C90" s="28" t="s">
        <v>30</v>
      </c>
      <c r="F90" s="26" t="str">
        <f>E17</f>
        <v>Statutární město Liberec</v>
      </c>
      <c r="I90" s="28" t="s">
        <v>38</v>
      </c>
      <c r="J90" s="32" t="str">
        <f>E23</f>
        <v xml:space="preserve">STORING spol. s r.o. </v>
      </c>
      <c r="L90" s="34"/>
    </row>
    <row r="91" spans="2:63" s="1" customFormat="1" ht="15.2" customHeight="1">
      <c r="B91" s="34"/>
      <c r="C91" s="28" t="s">
        <v>36</v>
      </c>
      <c r="F91" s="26" t="str">
        <f>IF(E20="","",E20)</f>
        <v>Vyplň údaj</v>
      </c>
      <c r="I91" s="28" t="s">
        <v>43</v>
      </c>
      <c r="J91" s="32" t="str">
        <f>E26</f>
        <v xml:space="preserve">STORING spol. s r.o. </v>
      </c>
      <c r="L91" s="34"/>
    </row>
    <row r="92" spans="2:63" s="1" customFormat="1" ht="10.35" customHeight="1">
      <c r="B92" s="34"/>
      <c r="L92" s="34"/>
    </row>
    <row r="93" spans="2:63" s="10" customFormat="1" ht="29.25" customHeight="1">
      <c r="B93" s="113"/>
      <c r="C93" s="114" t="s">
        <v>133</v>
      </c>
      <c r="D93" s="115" t="s">
        <v>65</v>
      </c>
      <c r="E93" s="115" t="s">
        <v>61</v>
      </c>
      <c r="F93" s="115" t="s">
        <v>62</v>
      </c>
      <c r="G93" s="115" t="s">
        <v>134</v>
      </c>
      <c r="H93" s="115" t="s">
        <v>135</v>
      </c>
      <c r="I93" s="115" t="s">
        <v>136</v>
      </c>
      <c r="J93" s="115" t="s">
        <v>121</v>
      </c>
      <c r="K93" s="116" t="s">
        <v>137</v>
      </c>
      <c r="L93" s="113"/>
      <c r="M93" s="58" t="s">
        <v>79</v>
      </c>
      <c r="N93" s="59" t="s">
        <v>50</v>
      </c>
      <c r="O93" s="59" t="s">
        <v>138</v>
      </c>
      <c r="P93" s="59" t="s">
        <v>139</v>
      </c>
      <c r="Q93" s="59" t="s">
        <v>140</v>
      </c>
      <c r="R93" s="59" t="s">
        <v>141</v>
      </c>
      <c r="S93" s="59" t="s">
        <v>142</v>
      </c>
      <c r="T93" s="60" t="s">
        <v>143</v>
      </c>
    </row>
    <row r="94" spans="2:63" s="1" customFormat="1" ht="22.9" customHeight="1">
      <c r="B94" s="34"/>
      <c r="C94" s="63" t="s">
        <v>144</v>
      </c>
      <c r="J94" s="117">
        <f>BK94</f>
        <v>0</v>
      </c>
      <c r="L94" s="34"/>
      <c r="M94" s="61"/>
      <c r="N94" s="52"/>
      <c r="O94" s="52"/>
      <c r="P94" s="118">
        <f>P95</f>
        <v>0</v>
      </c>
      <c r="Q94" s="52"/>
      <c r="R94" s="118">
        <f>R95</f>
        <v>128.76260244999997</v>
      </c>
      <c r="S94" s="52"/>
      <c r="T94" s="119">
        <f>T95</f>
        <v>90.451699999999988</v>
      </c>
      <c r="AT94" s="18" t="s">
        <v>80</v>
      </c>
      <c r="AU94" s="18" t="s">
        <v>122</v>
      </c>
      <c r="BK94" s="120">
        <f>BK95</f>
        <v>0</v>
      </c>
    </row>
    <row r="95" spans="2:63" s="11" customFormat="1" ht="25.9" customHeight="1">
      <c r="B95" s="121"/>
      <c r="D95" s="122" t="s">
        <v>80</v>
      </c>
      <c r="E95" s="123" t="s">
        <v>145</v>
      </c>
      <c r="F95" s="123" t="s">
        <v>146</v>
      </c>
      <c r="I95" s="124"/>
      <c r="J95" s="125">
        <f>BK95</f>
        <v>0</v>
      </c>
      <c r="L95" s="121"/>
      <c r="M95" s="126"/>
      <c r="P95" s="127">
        <f>P96+P241+P249+P259+P345+P395+P477+P522</f>
        <v>0</v>
      </c>
      <c r="R95" s="127">
        <f>R96+R241+R249+R259+R345+R395+R477+R522</f>
        <v>128.76260244999997</v>
      </c>
      <c r="T95" s="128">
        <f>T96+T241+T249+T259+T345+T395+T477+T522</f>
        <v>90.451699999999988</v>
      </c>
      <c r="AR95" s="122" t="s">
        <v>88</v>
      </c>
      <c r="AT95" s="129" t="s">
        <v>80</v>
      </c>
      <c r="AU95" s="129" t="s">
        <v>81</v>
      </c>
      <c r="AY95" s="122" t="s">
        <v>147</v>
      </c>
      <c r="BK95" s="130">
        <f>BK96+BK241+BK249+BK259+BK345+BK395+BK477+BK522</f>
        <v>0</v>
      </c>
    </row>
    <row r="96" spans="2:63" s="11" customFormat="1" ht="22.9" customHeight="1">
      <c r="B96" s="121"/>
      <c r="D96" s="122" t="s">
        <v>80</v>
      </c>
      <c r="E96" s="131" t="s">
        <v>88</v>
      </c>
      <c r="F96" s="131" t="s">
        <v>148</v>
      </c>
      <c r="I96" s="124"/>
      <c r="J96" s="132">
        <f>BK96</f>
        <v>0</v>
      </c>
      <c r="L96" s="121"/>
      <c r="M96" s="126"/>
      <c r="P96" s="127">
        <f>SUM(P97:P240)</f>
        <v>0</v>
      </c>
      <c r="R96" s="127">
        <f>SUM(R97:R240)</f>
        <v>12.643018000000001</v>
      </c>
      <c r="T96" s="128">
        <f>SUM(T97:T240)</f>
        <v>84.769599999999997</v>
      </c>
      <c r="AR96" s="122" t="s">
        <v>88</v>
      </c>
      <c r="AT96" s="129" t="s">
        <v>80</v>
      </c>
      <c r="AU96" s="129" t="s">
        <v>88</v>
      </c>
      <c r="AY96" s="122" t="s">
        <v>147</v>
      </c>
      <c r="BK96" s="130">
        <f>SUM(BK97:BK240)</f>
        <v>0</v>
      </c>
    </row>
    <row r="97" spans="2:65" s="1" customFormat="1" ht="24.2" customHeight="1">
      <c r="B97" s="34"/>
      <c r="C97" s="133" t="s">
        <v>88</v>
      </c>
      <c r="D97" s="133" t="s">
        <v>149</v>
      </c>
      <c r="E97" s="134" t="s">
        <v>150</v>
      </c>
      <c r="F97" s="135" t="s">
        <v>151</v>
      </c>
      <c r="G97" s="136" t="s">
        <v>152</v>
      </c>
      <c r="H97" s="137">
        <v>140</v>
      </c>
      <c r="I97" s="138"/>
      <c r="J97" s="139">
        <f>ROUND(I97*H97,2)</f>
        <v>0</v>
      </c>
      <c r="K97" s="135" t="s">
        <v>153</v>
      </c>
      <c r="L97" s="34"/>
      <c r="M97" s="140" t="s">
        <v>79</v>
      </c>
      <c r="N97" s="141" t="s">
        <v>51</v>
      </c>
      <c r="P97" s="142">
        <f>O97*H97</f>
        <v>0</v>
      </c>
      <c r="Q97" s="142">
        <v>0</v>
      </c>
      <c r="R97" s="142">
        <f>Q97*H97</f>
        <v>0</v>
      </c>
      <c r="S97" s="142">
        <v>0.26</v>
      </c>
      <c r="T97" s="143">
        <f>S97*H97</f>
        <v>36.4</v>
      </c>
      <c r="AR97" s="144" t="s">
        <v>154</v>
      </c>
      <c r="AT97" s="144" t="s">
        <v>149</v>
      </c>
      <c r="AU97" s="144" t="s">
        <v>90</v>
      </c>
      <c r="AY97" s="18" t="s">
        <v>147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88</v>
      </c>
      <c r="BK97" s="145">
        <f>ROUND(I97*H97,2)</f>
        <v>0</v>
      </c>
      <c r="BL97" s="18" t="s">
        <v>154</v>
      </c>
      <c r="BM97" s="144" t="s">
        <v>155</v>
      </c>
    </row>
    <row r="98" spans="2:65" s="1" customFormat="1" ht="11.25">
      <c r="B98" s="34"/>
      <c r="D98" s="146" t="s">
        <v>156</v>
      </c>
      <c r="F98" s="147" t="s">
        <v>157</v>
      </c>
      <c r="I98" s="148"/>
      <c r="L98" s="34"/>
      <c r="M98" s="149"/>
      <c r="T98" s="55"/>
      <c r="AT98" s="18" t="s">
        <v>156</v>
      </c>
      <c r="AU98" s="18" t="s">
        <v>90</v>
      </c>
    </row>
    <row r="99" spans="2:65" s="12" customFormat="1" ht="11.25">
      <c r="B99" s="150"/>
      <c r="D99" s="151" t="s">
        <v>158</v>
      </c>
      <c r="E99" s="152" t="s">
        <v>79</v>
      </c>
      <c r="F99" s="153" t="s">
        <v>159</v>
      </c>
      <c r="H99" s="152" t="s">
        <v>79</v>
      </c>
      <c r="I99" s="154"/>
      <c r="L99" s="150"/>
      <c r="M99" s="155"/>
      <c r="T99" s="156"/>
      <c r="AT99" s="152" t="s">
        <v>158</v>
      </c>
      <c r="AU99" s="152" t="s">
        <v>90</v>
      </c>
      <c r="AV99" s="12" t="s">
        <v>88</v>
      </c>
      <c r="AW99" s="12" t="s">
        <v>42</v>
      </c>
      <c r="AX99" s="12" t="s">
        <v>81</v>
      </c>
      <c r="AY99" s="152" t="s">
        <v>147</v>
      </c>
    </row>
    <row r="100" spans="2:65" s="13" customFormat="1" ht="11.25">
      <c r="B100" s="157"/>
      <c r="D100" s="151" t="s">
        <v>158</v>
      </c>
      <c r="E100" s="158" t="s">
        <v>79</v>
      </c>
      <c r="F100" s="159" t="s">
        <v>160</v>
      </c>
      <c r="H100" s="160">
        <v>140</v>
      </c>
      <c r="I100" s="161"/>
      <c r="L100" s="157"/>
      <c r="M100" s="162"/>
      <c r="T100" s="163"/>
      <c r="AT100" s="158" t="s">
        <v>158</v>
      </c>
      <c r="AU100" s="158" t="s">
        <v>90</v>
      </c>
      <c r="AV100" s="13" t="s">
        <v>90</v>
      </c>
      <c r="AW100" s="13" t="s">
        <v>42</v>
      </c>
      <c r="AX100" s="13" t="s">
        <v>88</v>
      </c>
      <c r="AY100" s="158" t="s">
        <v>147</v>
      </c>
    </row>
    <row r="101" spans="2:65" s="1" customFormat="1" ht="24.2" customHeight="1">
      <c r="B101" s="34"/>
      <c r="C101" s="133" t="s">
        <v>90</v>
      </c>
      <c r="D101" s="133" t="s">
        <v>149</v>
      </c>
      <c r="E101" s="134" t="s">
        <v>161</v>
      </c>
      <c r="F101" s="135" t="s">
        <v>162</v>
      </c>
      <c r="G101" s="136" t="s">
        <v>152</v>
      </c>
      <c r="H101" s="137">
        <v>10.8</v>
      </c>
      <c r="I101" s="138"/>
      <c r="J101" s="139">
        <f>ROUND(I101*H101,2)</f>
        <v>0</v>
      </c>
      <c r="K101" s="135" t="s">
        <v>153</v>
      </c>
      <c r="L101" s="34"/>
      <c r="M101" s="140" t="s">
        <v>79</v>
      </c>
      <c r="N101" s="141" t="s">
        <v>51</v>
      </c>
      <c r="P101" s="142">
        <f>O101*H101</f>
        <v>0</v>
      </c>
      <c r="Q101" s="142">
        <v>1.0000000000000001E-5</v>
      </c>
      <c r="R101" s="142">
        <f>Q101*H101</f>
        <v>1.0800000000000001E-4</v>
      </c>
      <c r="S101" s="142">
        <v>9.1999999999999998E-2</v>
      </c>
      <c r="T101" s="143">
        <f>S101*H101</f>
        <v>0.99360000000000004</v>
      </c>
      <c r="AR101" s="144" t="s">
        <v>154</v>
      </c>
      <c r="AT101" s="144" t="s">
        <v>149</v>
      </c>
      <c r="AU101" s="144" t="s">
        <v>90</v>
      </c>
      <c r="AY101" s="18" t="s">
        <v>147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88</v>
      </c>
      <c r="BK101" s="145">
        <f>ROUND(I101*H101,2)</f>
        <v>0</v>
      </c>
      <c r="BL101" s="18" t="s">
        <v>154</v>
      </c>
      <c r="BM101" s="144" t="s">
        <v>163</v>
      </c>
    </row>
    <row r="102" spans="2:65" s="1" customFormat="1" ht="11.25">
      <c r="B102" s="34"/>
      <c r="D102" s="146" t="s">
        <v>156</v>
      </c>
      <c r="F102" s="147" t="s">
        <v>164</v>
      </c>
      <c r="I102" s="148"/>
      <c r="L102" s="34"/>
      <c r="M102" s="149"/>
      <c r="T102" s="55"/>
      <c r="AT102" s="18" t="s">
        <v>156</v>
      </c>
      <c r="AU102" s="18" t="s">
        <v>90</v>
      </c>
    </row>
    <row r="103" spans="2:65" s="12" customFormat="1" ht="11.25">
      <c r="B103" s="150"/>
      <c r="D103" s="151" t="s">
        <v>158</v>
      </c>
      <c r="E103" s="152" t="s">
        <v>79</v>
      </c>
      <c r="F103" s="153" t="s">
        <v>165</v>
      </c>
      <c r="H103" s="152" t="s">
        <v>79</v>
      </c>
      <c r="I103" s="154"/>
      <c r="L103" s="150"/>
      <c r="M103" s="155"/>
      <c r="T103" s="156"/>
      <c r="AT103" s="152" t="s">
        <v>158</v>
      </c>
      <c r="AU103" s="152" t="s">
        <v>90</v>
      </c>
      <c r="AV103" s="12" t="s">
        <v>88</v>
      </c>
      <c r="AW103" s="12" t="s">
        <v>42</v>
      </c>
      <c r="AX103" s="12" t="s">
        <v>81</v>
      </c>
      <c r="AY103" s="152" t="s">
        <v>147</v>
      </c>
    </row>
    <row r="104" spans="2:65" s="13" customFormat="1" ht="11.25">
      <c r="B104" s="157"/>
      <c r="D104" s="151" t="s">
        <v>158</v>
      </c>
      <c r="E104" s="158" t="s">
        <v>79</v>
      </c>
      <c r="F104" s="159" t="s">
        <v>166</v>
      </c>
      <c r="H104" s="160">
        <v>10.8</v>
      </c>
      <c r="I104" s="161"/>
      <c r="L104" s="157"/>
      <c r="M104" s="162"/>
      <c r="T104" s="163"/>
      <c r="AT104" s="158" t="s">
        <v>158</v>
      </c>
      <c r="AU104" s="158" t="s">
        <v>90</v>
      </c>
      <c r="AV104" s="13" t="s">
        <v>90</v>
      </c>
      <c r="AW104" s="13" t="s">
        <v>42</v>
      </c>
      <c r="AX104" s="13" t="s">
        <v>88</v>
      </c>
      <c r="AY104" s="158" t="s">
        <v>147</v>
      </c>
    </row>
    <row r="105" spans="2:65" s="1" customFormat="1" ht="24.2" customHeight="1">
      <c r="B105" s="34"/>
      <c r="C105" s="133" t="s">
        <v>167</v>
      </c>
      <c r="D105" s="133" t="s">
        <v>149</v>
      </c>
      <c r="E105" s="134" t="s">
        <v>168</v>
      </c>
      <c r="F105" s="135" t="s">
        <v>169</v>
      </c>
      <c r="G105" s="136" t="s">
        <v>152</v>
      </c>
      <c r="H105" s="137">
        <v>72</v>
      </c>
      <c r="I105" s="138"/>
      <c r="J105" s="139">
        <f>ROUND(I105*H105,2)</f>
        <v>0</v>
      </c>
      <c r="K105" s="135" t="s">
        <v>153</v>
      </c>
      <c r="L105" s="34"/>
      <c r="M105" s="140" t="s">
        <v>79</v>
      </c>
      <c r="N105" s="141" t="s">
        <v>51</v>
      </c>
      <c r="P105" s="142">
        <f>O105*H105</f>
        <v>0</v>
      </c>
      <c r="Q105" s="142">
        <v>3.0000000000000001E-5</v>
      </c>
      <c r="R105" s="142">
        <f>Q105*H105</f>
        <v>2.16E-3</v>
      </c>
      <c r="S105" s="142">
        <v>0.23</v>
      </c>
      <c r="T105" s="143">
        <f>S105*H105</f>
        <v>16.560000000000002</v>
      </c>
      <c r="AR105" s="144" t="s">
        <v>154</v>
      </c>
      <c r="AT105" s="144" t="s">
        <v>149</v>
      </c>
      <c r="AU105" s="144" t="s">
        <v>90</v>
      </c>
      <c r="AY105" s="18" t="s">
        <v>147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8" t="s">
        <v>88</v>
      </c>
      <c r="BK105" s="145">
        <f>ROUND(I105*H105,2)</f>
        <v>0</v>
      </c>
      <c r="BL105" s="18" t="s">
        <v>154</v>
      </c>
      <c r="BM105" s="144" t="s">
        <v>170</v>
      </c>
    </row>
    <row r="106" spans="2:65" s="1" customFormat="1" ht="11.25">
      <c r="B106" s="34"/>
      <c r="D106" s="146" t="s">
        <v>156</v>
      </c>
      <c r="F106" s="147" t="s">
        <v>171</v>
      </c>
      <c r="I106" s="148"/>
      <c r="L106" s="34"/>
      <c r="M106" s="149"/>
      <c r="T106" s="55"/>
      <c r="AT106" s="18" t="s">
        <v>156</v>
      </c>
      <c r="AU106" s="18" t="s">
        <v>90</v>
      </c>
    </row>
    <row r="107" spans="2:65" s="12" customFormat="1" ht="11.25">
      <c r="B107" s="150"/>
      <c r="D107" s="151" t="s">
        <v>158</v>
      </c>
      <c r="E107" s="152" t="s">
        <v>79</v>
      </c>
      <c r="F107" s="153" t="s">
        <v>159</v>
      </c>
      <c r="H107" s="152" t="s">
        <v>79</v>
      </c>
      <c r="I107" s="154"/>
      <c r="L107" s="150"/>
      <c r="M107" s="155"/>
      <c r="T107" s="156"/>
      <c r="AT107" s="152" t="s">
        <v>158</v>
      </c>
      <c r="AU107" s="152" t="s">
        <v>90</v>
      </c>
      <c r="AV107" s="12" t="s">
        <v>88</v>
      </c>
      <c r="AW107" s="12" t="s">
        <v>42</v>
      </c>
      <c r="AX107" s="12" t="s">
        <v>81</v>
      </c>
      <c r="AY107" s="152" t="s">
        <v>147</v>
      </c>
    </row>
    <row r="108" spans="2:65" s="12" customFormat="1" ht="11.25">
      <c r="B108" s="150"/>
      <c r="D108" s="151" t="s">
        <v>158</v>
      </c>
      <c r="E108" s="152" t="s">
        <v>79</v>
      </c>
      <c r="F108" s="153" t="s">
        <v>172</v>
      </c>
      <c r="H108" s="152" t="s">
        <v>79</v>
      </c>
      <c r="I108" s="154"/>
      <c r="L108" s="150"/>
      <c r="M108" s="155"/>
      <c r="T108" s="156"/>
      <c r="AT108" s="152" t="s">
        <v>158</v>
      </c>
      <c r="AU108" s="152" t="s">
        <v>90</v>
      </c>
      <c r="AV108" s="12" t="s">
        <v>88</v>
      </c>
      <c r="AW108" s="12" t="s">
        <v>42</v>
      </c>
      <c r="AX108" s="12" t="s">
        <v>81</v>
      </c>
      <c r="AY108" s="152" t="s">
        <v>147</v>
      </c>
    </row>
    <row r="109" spans="2:65" s="13" customFormat="1" ht="11.25">
      <c r="B109" s="157"/>
      <c r="D109" s="151" t="s">
        <v>158</v>
      </c>
      <c r="E109" s="158" t="s">
        <v>79</v>
      </c>
      <c r="F109" s="159" t="s">
        <v>173</v>
      </c>
      <c r="H109" s="160">
        <v>72</v>
      </c>
      <c r="I109" s="161"/>
      <c r="L109" s="157"/>
      <c r="M109" s="162"/>
      <c r="T109" s="163"/>
      <c r="AT109" s="158" t="s">
        <v>158</v>
      </c>
      <c r="AU109" s="158" t="s">
        <v>90</v>
      </c>
      <c r="AV109" s="13" t="s">
        <v>90</v>
      </c>
      <c r="AW109" s="13" t="s">
        <v>42</v>
      </c>
      <c r="AX109" s="13" t="s">
        <v>88</v>
      </c>
      <c r="AY109" s="158" t="s">
        <v>147</v>
      </c>
    </row>
    <row r="110" spans="2:65" s="1" customFormat="1" ht="16.5" customHeight="1">
      <c r="B110" s="34"/>
      <c r="C110" s="133" t="s">
        <v>154</v>
      </c>
      <c r="D110" s="133" t="s">
        <v>149</v>
      </c>
      <c r="E110" s="134" t="s">
        <v>174</v>
      </c>
      <c r="F110" s="135" t="s">
        <v>175</v>
      </c>
      <c r="G110" s="136" t="s">
        <v>152</v>
      </c>
      <c r="H110" s="137">
        <v>432</v>
      </c>
      <c r="I110" s="138"/>
      <c r="J110" s="139">
        <f>ROUND(I110*H110,2)</f>
        <v>0</v>
      </c>
      <c r="K110" s="135" t="s">
        <v>153</v>
      </c>
      <c r="L110" s="34"/>
      <c r="M110" s="140" t="s">
        <v>79</v>
      </c>
      <c r="N110" s="141" t="s">
        <v>51</v>
      </c>
      <c r="P110" s="142">
        <f>O110*H110</f>
        <v>0</v>
      </c>
      <c r="Q110" s="142">
        <v>0</v>
      </c>
      <c r="R110" s="142">
        <f>Q110*H110</f>
        <v>0</v>
      </c>
      <c r="S110" s="142">
        <v>2.3E-2</v>
      </c>
      <c r="T110" s="143">
        <f>S110*H110</f>
        <v>9.9359999999999999</v>
      </c>
      <c r="AR110" s="144" t="s">
        <v>154</v>
      </c>
      <c r="AT110" s="144" t="s">
        <v>149</v>
      </c>
      <c r="AU110" s="144" t="s">
        <v>90</v>
      </c>
      <c r="AY110" s="18" t="s">
        <v>147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88</v>
      </c>
      <c r="BK110" s="145">
        <f>ROUND(I110*H110,2)</f>
        <v>0</v>
      </c>
      <c r="BL110" s="18" t="s">
        <v>154</v>
      </c>
      <c r="BM110" s="144" t="s">
        <v>176</v>
      </c>
    </row>
    <row r="111" spans="2:65" s="1" customFormat="1" ht="11.25">
      <c r="B111" s="34"/>
      <c r="D111" s="146" t="s">
        <v>156</v>
      </c>
      <c r="F111" s="147" t="s">
        <v>177</v>
      </c>
      <c r="I111" s="148"/>
      <c r="L111" s="34"/>
      <c r="M111" s="149"/>
      <c r="T111" s="55"/>
      <c r="AT111" s="18" t="s">
        <v>156</v>
      </c>
      <c r="AU111" s="18" t="s">
        <v>90</v>
      </c>
    </row>
    <row r="112" spans="2:65" s="12" customFormat="1" ht="11.25">
      <c r="B112" s="150"/>
      <c r="D112" s="151" t="s">
        <v>158</v>
      </c>
      <c r="E112" s="152" t="s">
        <v>79</v>
      </c>
      <c r="F112" s="153" t="s">
        <v>178</v>
      </c>
      <c r="H112" s="152" t="s">
        <v>79</v>
      </c>
      <c r="I112" s="154"/>
      <c r="L112" s="150"/>
      <c r="M112" s="155"/>
      <c r="T112" s="156"/>
      <c r="AT112" s="152" t="s">
        <v>158</v>
      </c>
      <c r="AU112" s="152" t="s">
        <v>90</v>
      </c>
      <c r="AV112" s="12" t="s">
        <v>88</v>
      </c>
      <c r="AW112" s="12" t="s">
        <v>42</v>
      </c>
      <c r="AX112" s="12" t="s">
        <v>81</v>
      </c>
      <c r="AY112" s="152" t="s">
        <v>147</v>
      </c>
    </row>
    <row r="113" spans="2:65" s="12" customFormat="1" ht="11.25">
      <c r="B113" s="150"/>
      <c r="D113" s="151" t="s">
        <v>158</v>
      </c>
      <c r="E113" s="152" t="s">
        <v>79</v>
      </c>
      <c r="F113" s="153" t="s">
        <v>172</v>
      </c>
      <c r="H113" s="152" t="s">
        <v>79</v>
      </c>
      <c r="I113" s="154"/>
      <c r="L113" s="150"/>
      <c r="M113" s="155"/>
      <c r="T113" s="156"/>
      <c r="AT113" s="152" t="s">
        <v>158</v>
      </c>
      <c r="AU113" s="152" t="s">
        <v>90</v>
      </c>
      <c r="AV113" s="12" t="s">
        <v>88</v>
      </c>
      <c r="AW113" s="12" t="s">
        <v>42</v>
      </c>
      <c r="AX113" s="12" t="s">
        <v>81</v>
      </c>
      <c r="AY113" s="152" t="s">
        <v>147</v>
      </c>
    </row>
    <row r="114" spans="2:65" s="13" customFormat="1" ht="11.25">
      <c r="B114" s="157"/>
      <c r="D114" s="151" t="s">
        <v>158</v>
      </c>
      <c r="E114" s="158" t="s">
        <v>79</v>
      </c>
      <c r="F114" s="159" t="s">
        <v>179</v>
      </c>
      <c r="H114" s="160">
        <v>432</v>
      </c>
      <c r="I114" s="161"/>
      <c r="L114" s="157"/>
      <c r="M114" s="162"/>
      <c r="T114" s="163"/>
      <c r="AT114" s="158" t="s">
        <v>158</v>
      </c>
      <c r="AU114" s="158" t="s">
        <v>90</v>
      </c>
      <c r="AV114" s="13" t="s">
        <v>90</v>
      </c>
      <c r="AW114" s="13" t="s">
        <v>42</v>
      </c>
      <c r="AX114" s="13" t="s">
        <v>88</v>
      </c>
      <c r="AY114" s="158" t="s">
        <v>147</v>
      </c>
    </row>
    <row r="115" spans="2:65" s="1" customFormat="1" ht="16.5" customHeight="1">
      <c r="B115" s="34"/>
      <c r="C115" s="133" t="s">
        <v>180</v>
      </c>
      <c r="D115" s="133" t="s">
        <v>149</v>
      </c>
      <c r="E115" s="134" t="s">
        <v>181</v>
      </c>
      <c r="F115" s="135" t="s">
        <v>182</v>
      </c>
      <c r="G115" s="136" t="s">
        <v>183</v>
      </c>
      <c r="H115" s="137">
        <v>72</v>
      </c>
      <c r="I115" s="138"/>
      <c r="J115" s="139">
        <f>ROUND(I115*H115,2)</f>
        <v>0</v>
      </c>
      <c r="K115" s="135" t="s">
        <v>153</v>
      </c>
      <c r="L115" s="34"/>
      <c r="M115" s="140" t="s">
        <v>79</v>
      </c>
      <c r="N115" s="141" t="s">
        <v>51</v>
      </c>
      <c r="P115" s="142">
        <f>O115*H115</f>
        <v>0</v>
      </c>
      <c r="Q115" s="142">
        <v>0</v>
      </c>
      <c r="R115" s="142">
        <f>Q115*H115</f>
        <v>0</v>
      </c>
      <c r="S115" s="142">
        <v>0.28999999999999998</v>
      </c>
      <c r="T115" s="143">
        <f>S115*H115</f>
        <v>20.88</v>
      </c>
      <c r="AR115" s="144" t="s">
        <v>154</v>
      </c>
      <c r="AT115" s="144" t="s">
        <v>149</v>
      </c>
      <c r="AU115" s="144" t="s">
        <v>90</v>
      </c>
      <c r="AY115" s="18" t="s">
        <v>147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88</v>
      </c>
      <c r="BK115" s="145">
        <f>ROUND(I115*H115,2)</f>
        <v>0</v>
      </c>
      <c r="BL115" s="18" t="s">
        <v>154</v>
      </c>
      <c r="BM115" s="144" t="s">
        <v>184</v>
      </c>
    </row>
    <row r="116" spans="2:65" s="1" customFormat="1" ht="11.25">
      <c r="B116" s="34"/>
      <c r="D116" s="146" t="s">
        <v>156</v>
      </c>
      <c r="F116" s="147" t="s">
        <v>185</v>
      </c>
      <c r="I116" s="148"/>
      <c r="L116" s="34"/>
      <c r="M116" s="149"/>
      <c r="T116" s="55"/>
      <c r="AT116" s="18" t="s">
        <v>156</v>
      </c>
      <c r="AU116" s="18" t="s">
        <v>90</v>
      </c>
    </row>
    <row r="117" spans="2:65" s="12" customFormat="1" ht="11.25">
      <c r="B117" s="150"/>
      <c r="D117" s="151" t="s">
        <v>158</v>
      </c>
      <c r="E117" s="152" t="s">
        <v>79</v>
      </c>
      <c r="F117" s="153" t="s">
        <v>159</v>
      </c>
      <c r="H117" s="152" t="s">
        <v>79</v>
      </c>
      <c r="I117" s="154"/>
      <c r="L117" s="150"/>
      <c r="M117" s="155"/>
      <c r="T117" s="156"/>
      <c r="AT117" s="152" t="s">
        <v>158</v>
      </c>
      <c r="AU117" s="152" t="s">
        <v>90</v>
      </c>
      <c r="AV117" s="12" t="s">
        <v>88</v>
      </c>
      <c r="AW117" s="12" t="s">
        <v>42</v>
      </c>
      <c r="AX117" s="12" t="s">
        <v>81</v>
      </c>
      <c r="AY117" s="152" t="s">
        <v>147</v>
      </c>
    </row>
    <row r="118" spans="2:65" s="12" customFormat="1" ht="11.25">
      <c r="B118" s="150"/>
      <c r="D118" s="151" t="s">
        <v>158</v>
      </c>
      <c r="E118" s="152" t="s">
        <v>79</v>
      </c>
      <c r="F118" s="153" t="s">
        <v>186</v>
      </c>
      <c r="H118" s="152" t="s">
        <v>79</v>
      </c>
      <c r="I118" s="154"/>
      <c r="L118" s="150"/>
      <c r="M118" s="155"/>
      <c r="T118" s="156"/>
      <c r="AT118" s="152" t="s">
        <v>158</v>
      </c>
      <c r="AU118" s="152" t="s">
        <v>90</v>
      </c>
      <c r="AV118" s="12" t="s">
        <v>88</v>
      </c>
      <c r="AW118" s="12" t="s">
        <v>42</v>
      </c>
      <c r="AX118" s="12" t="s">
        <v>81</v>
      </c>
      <c r="AY118" s="152" t="s">
        <v>147</v>
      </c>
    </row>
    <row r="119" spans="2:65" s="13" customFormat="1" ht="11.25">
      <c r="B119" s="157"/>
      <c r="D119" s="151" t="s">
        <v>158</v>
      </c>
      <c r="E119" s="158" t="s">
        <v>79</v>
      </c>
      <c r="F119" s="159" t="s">
        <v>173</v>
      </c>
      <c r="H119" s="160">
        <v>72</v>
      </c>
      <c r="I119" s="161"/>
      <c r="L119" s="157"/>
      <c r="M119" s="162"/>
      <c r="T119" s="163"/>
      <c r="AT119" s="158" t="s">
        <v>158</v>
      </c>
      <c r="AU119" s="158" t="s">
        <v>90</v>
      </c>
      <c r="AV119" s="13" t="s">
        <v>90</v>
      </c>
      <c r="AW119" s="13" t="s">
        <v>42</v>
      </c>
      <c r="AX119" s="13" t="s">
        <v>88</v>
      </c>
      <c r="AY119" s="158" t="s">
        <v>147</v>
      </c>
    </row>
    <row r="120" spans="2:65" s="1" customFormat="1" ht="24.2" customHeight="1">
      <c r="B120" s="34"/>
      <c r="C120" s="133" t="s">
        <v>187</v>
      </c>
      <c r="D120" s="133" t="s">
        <v>149</v>
      </c>
      <c r="E120" s="134" t="s">
        <v>188</v>
      </c>
      <c r="F120" s="135" t="s">
        <v>189</v>
      </c>
      <c r="G120" s="136" t="s">
        <v>152</v>
      </c>
      <c r="H120" s="137">
        <v>200</v>
      </c>
      <c r="I120" s="138"/>
      <c r="J120" s="139">
        <f>ROUND(I120*H120,2)</f>
        <v>0</v>
      </c>
      <c r="K120" s="135" t="s">
        <v>153</v>
      </c>
      <c r="L120" s="34"/>
      <c r="M120" s="140" t="s">
        <v>79</v>
      </c>
      <c r="N120" s="141" t="s">
        <v>51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154</v>
      </c>
      <c r="AT120" s="144" t="s">
        <v>149</v>
      </c>
      <c r="AU120" s="144" t="s">
        <v>90</v>
      </c>
      <c r="AY120" s="18" t="s">
        <v>147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88</v>
      </c>
      <c r="BK120" s="145">
        <f>ROUND(I120*H120,2)</f>
        <v>0</v>
      </c>
      <c r="BL120" s="18" t="s">
        <v>154</v>
      </c>
      <c r="BM120" s="144" t="s">
        <v>190</v>
      </c>
    </row>
    <row r="121" spans="2:65" s="1" customFormat="1" ht="11.25">
      <c r="B121" s="34"/>
      <c r="D121" s="146" t="s">
        <v>156</v>
      </c>
      <c r="F121" s="147" t="s">
        <v>191</v>
      </c>
      <c r="I121" s="148"/>
      <c r="L121" s="34"/>
      <c r="M121" s="149"/>
      <c r="T121" s="55"/>
      <c r="AT121" s="18" t="s">
        <v>156</v>
      </c>
      <c r="AU121" s="18" t="s">
        <v>90</v>
      </c>
    </row>
    <row r="122" spans="2:65" s="12" customFormat="1" ht="11.25">
      <c r="B122" s="150"/>
      <c r="D122" s="151" t="s">
        <v>158</v>
      </c>
      <c r="E122" s="152" t="s">
        <v>79</v>
      </c>
      <c r="F122" s="153" t="s">
        <v>159</v>
      </c>
      <c r="H122" s="152" t="s">
        <v>79</v>
      </c>
      <c r="I122" s="154"/>
      <c r="L122" s="150"/>
      <c r="M122" s="155"/>
      <c r="T122" s="156"/>
      <c r="AT122" s="152" t="s">
        <v>158</v>
      </c>
      <c r="AU122" s="152" t="s">
        <v>90</v>
      </c>
      <c r="AV122" s="12" t="s">
        <v>88</v>
      </c>
      <c r="AW122" s="12" t="s">
        <v>42</v>
      </c>
      <c r="AX122" s="12" t="s">
        <v>81</v>
      </c>
      <c r="AY122" s="152" t="s">
        <v>147</v>
      </c>
    </row>
    <row r="123" spans="2:65" s="12" customFormat="1" ht="11.25">
      <c r="B123" s="150"/>
      <c r="D123" s="151" t="s">
        <v>158</v>
      </c>
      <c r="E123" s="152" t="s">
        <v>79</v>
      </c>
      <c r="F123" s="153" t="s">
        <v>192</v>
      </c>
      <c r="H123" s="152" t="s">
        <v>79</v>
      </c>
      <c r="I123" s="154"/>
      <c r="L123" s="150"/>
      <c r="M123" s="155"/>
      <c r="T123" s="156"/>
      <c r="AT123" s="152" t="s">
        <v>158</v>
      </c>
      <c r="AU123" s="152" t="s">
        <v>90</v>
      </c>
      <c r="AV123" s="12" t="s">
        <v>88</v>
      </c>
      <c r="AW123" s="12" t="s">
        <v>42</v>
      </c>
      <c r="AX123" s="12" t="s">
        <v>81</v>
      </c>
      <c r="AY123" s="152" t="s">
        <v>147</v>
      </c>
    </row>
    <row r="124" spans="2:65" s="12" customFormat="1" ht="11.25">
      <c r="B124" s="150"/>
      <c r="D124" s="151" t="s">
        <v>158</v>
      </c>
      <c r="E124" s="152" t="s">
        <v>79</v>
      </c>
      <c r="F124" s="153" t="s">
        <v>193</v>
      </c>
      <c r="H124" s="152" t="s">
        <v>79</v>
      </c>
      <c r="I124" s="154"/>
      <c r="L124" s="150"/>
      <c r="M124" s="155"/>
      <c r="T124" s="156"/>
      <c r="AT124" s="152" t="s">
        <v>158</v>
      </c>
      <c r="AU124" s="152" t="s">
        <v>90</v>
      </c>
      <c r="AV124" s="12" t="s">
        <v>88</v>
      </c>
      <c r="AW124" s="12" t="s">
        <v>42</v>
      </c>
      <c r="AX124" s="12" t="s">
        <v>81</v>
      </c>
      <c r="AY124" s="152" t="s">
        <v>147</v>
      </c>
    </row>
    <row r="125" spans="2:65" s="13" customFormat="1" ht="11.25">
      <c r="B125" s="157"/>
      <c r="D125" s="151" t="s">
        <v>158</v>
      </c>
      <c r="E125" s="158" t="s">
        <v>79</v>
      </c>
      <c r="F125" s="159" t="s">
        <v>194</v>
      </c>
      <c r="H125" s="160">
        <v>200</v>
      </c>
      <c r="I125" s="161"/>
      <c r="L125" s="157"/>
      <c r="M125" s="162"/>
      <c r="T125" s="163"/>
      <c r="AT125" s="158" t="s">
        <v>158</v>
      </c>
      <c r="AU125" s="158" t="s">
        <v>90</v>
      </c>
      <c r="AV125" s="13" t="s">
        <v>90</v>
      </c>
      <c r="AW125" s="13" t="s">
        <v>42</v>
      </c>
      <c r="AX125" s="13" t="s">
        <v>88</v>
      </c>
      <c r="AY125" s="158" t="s">
        <v>147</v>
      </c>
    </row>
    <row r="126" spans="2:65" s="1" customFormat="1" ht="37.9" customHeight="1">
      <c r="B126" s="34"/>
      <c r="C126" s="133" t="s">
        <v>195</v>
      </c>
      <c r="D126" s="133" t="s">
        <v>149</v>
      </c>
      <c r="E126" s="134" t="s">
        <v>196</v>
      </c>
      <c r="F126" s="135" t="s">
        <v>197</v>
      </c>
      <c r="G126" s="136" t="s">
        <v>198</v>
      </c>
      <c r="H126" s="137">
        <v>117.899</v>
      </c>
      <c r="I126" s="138"/>
      <c r="J126" s="139">
        <f>ROUND(I126*H126,2)</f>
        <v>0</v>
      </c>
      <c r="K126" s="135" t="s">
        <v>153</v>
      </c>
      <c r="L126" s="34"/>
      <c r="M126" s="140" t="s">
        <v>79</v>
      </c>
      <c r="N126" s="141" t="s">
        <v>51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154</v>
      </c>
      <c r="AT126" s="144" t="s">
        <v>149</v>
      </c>
      <c r="AU126" s="144" t="s">
        <v>90</v>
      </c>
      <c r="AY126" s="18" t="s">
        <v>147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88</v>
      </c>
      <c r="BK126" s="145">
        <f>ROUND(I126*H126,2)</f>
        <v>0</v>
      </c>
      <c r="BL126" s="18" t="s">
        <v>154</v>
      </c>
      <c r="BM126" s="144" t="s">
        <v>199</v>
      </c>
    </row>
    <row r="127" spans="2:65" s="1" customFormat="1" ht="11.25">
      <c r="B127" s="34"/>
      <c r="D127" s="146" t="s">
        <v>156</v>
      </c>
      <c r="F127" s="147" t="s">
        <v>200</v>
      </c>
      <c r="I127" s="148"/>
      <c r="L127" s="34"/>
      <c r="M127" s="149"/>
      <c r="T127" s="55"/>
      <c r="AT127" s="18" t="s">
        <v>156</v>
      </c>
      <c r="AU127" s="18" t="s">
        <v>90</v>
      </c>
    </row>
    <row r="128" spans="2:65" s="12" customFormat="1" ht="11.25">
      <c r="B128" s="150"/>
      <c r="D128" s="151" t="s">
        <v>158</v>
      </c>
      <c r="E128" s="152" t="s">
        <v>79</v>
      </c>
      <c r="F128" s="153" t="s">
        <v>159</v>
      </c>
      <c r="H128" s="152" t="s">
        <v>79</v>
      </c>
      <c r="I128" s="154"/>
      <c r="L128" s="150"/>
      <c r="M128" s="155"/>
      <c r="T128" s="156"/>
      <c r="AT128" s="152" t="s">
        <v>158</v>
      </c>
      <c r="AU128" s="152" t="s">
        <v>90</v>
      </c>
      <c r="AV128" s="12" t="s">
        <v>88</v>
      </c>
      <c r="AW128" s="12" t="s">
        <v>42</v>
      </c>
      <c r="AX128" s="12" t="s">
        <v>81</v>
      </c>
      <c r="AY128" s="152" t="s">
        <v>147</v>
      </c>
    </row>
    <row r="129" spans="2:65" s="12" customFormat="1" ht="22.5">
      <c r="B129" s="150"/>
      <c r="D129" s="151" t="s">
        <v>158</v>
      </c>
      <c r="E129" s="152" t="s">
        <v>79</v>
      </c>
      <c r="F129" s="153" t="s">
        <v>201</v>
      </c>
      <c r="H129" s="152" t="s">
        <v>79</v>
      </c>
      <c r="I129" s="154"/>
      <c r="L129" s="150"/>
      <c r="M129" s="155"/>
      <c r="T129" s="156"/>
      <c r="AT129" s="152" t="s">
        <v>158</v>
      </c>
      <c r="AU129" s="152" t="s">
        <v>90</v>
      </c>
      <c r="AV129" s="12" t="s">
        <v>88</v>
      </c>
      <c r="AW129" s="12" t="s">
        <v>42</v>
      </c>
      <c r="AX129" s="12" t="s">
        <v>81</v>
      </c>
      <c r="AY129" s="152" t="s">
        <v>147</v>
      </c>
    </row>
    <row r="130" spans="2:65" s="12" customFormat="1" ht="11.25">
      <c r="B130" s="150"/>
      <c r="D130" s="151" t="s">
        <v>158</v>
      </c>
      <c r="E130" s="152" t="s">
        <v>79</v>
      </c>
      <c r="F130" s="153" t="s">
        <v>202</v>
      </c>
      <c r="H130" s="152" t="s">
        <v>79</v>
      </c>
      <c r="I130" s="154"/>
      <c r="L130" s="150"/>
      <c r="M130" s="155"/>
      <c r="T130" s="156"/>
      <c r="AT130" s="152" t="s">
        <v>158</v>
      </c>
      <c r="AU130" s="152" t="s">
        <v>90</v>
      </c>
      <c r="AV130" s="12" t="s">
        <v>88</v>
      </c>
      <c r="AW130" s="12" t="s">
        <v>42</v>
      </c>
      <c r="AX130" s="12" t="s">
        <v>81</v>
      </c>
      <c r="AY130" s="152" t="s">
        <v>147</v>
      </c>
    </row>
    <row r="131" spans="2:65" s="13" customFormat="1" ht="11.25">
      <c r="B131" s="157"/>
      <c r="D131" s="151" t="s">
        <v>158</v>
      </c>
      <c r="E131" s="158" t="s">
        <v>79</v>
      </c>
      <c r="F131" s="159" t="s">
        <v>203</v>
      </c>
      <c r="H131" s="160">
        <v>66.599999999999994</v>
      </c>
      <c r="I131" s="161"/>
      <c r="L131" s="157"/>
      <c r="M131" s="162"/>
      <c r="T131" s="163"/>
      <c r="AT131" s="158" t="s">
        <v>158</v>
      </c>
      <c r="AU131" s="158" t="s">
        <v>90</v>
      </c>
      <c r="AV131" s="13" t="s">
        <v>90</v>
      </c>
      <c r="AW131" s="13" t="s">
        <v>42</v>
      </c>
      <c r="AX131" s="13" t="s">
        <v>81</v>
      </c>
      <c r="AY131" s="158" t="s">
        <v>147</v>
      </c>
    </row>
    <row r="132" spans="2:65" s="12" customFormat="1" ht="11.25">
      <c r="B132" s="150"/>
      <c r="D132" s="151" t="s">
        <v>158</v>
      </c>
      <c r="E132" s="152" t="s">
        <v>79</v>
      </c>
      <c r="F132" s="153" t="s">
        <v>204</v>
      </c>
      <c r="H132" s="152" t="s">
        <v>79</v>
      </c>
      <c r="I132" s="154"/>
      <c r="L132" s="150"/>
      <c r="M132" s="155"/>
      <c r="T132" s="156"/>
      <c r="AT132" s="152" t="s">
        <v>158</v>
      </c>
      <c r="AU132" s="152" t="s">
        <v>90</v>
      </c>
      <c r="AV132" s="12" t="s">
        <v>88</v>
      </c>
      <c r="AW132" s="12" t="s">
        <v>42</v>
      </c>
      <c r="AX132" s="12" t="s">
        <v>81</v>
      </c>
      <c r="AY132" s="152" t="s">
        <v>147</v>
      </c>
    </row>
    <row r="133" spans="2:65" s="13" customFormat="1" ht="11.25">
      <c r="B133" s="157"/>
      <c r="D133" s="151" t="s">
        <v>158</v>
      </c>
      <c r="E133" s="158" t="s">
        <v>79</v>
      </c>
      <c r="F133" s="159" t="s">
        <v>205</v>
      </c>
      <c r="H133" s="160">
        <v>34.56</v>
      </c>
      <c r="I133" s="161"/>
      <c r="L133" s="157"/>
      <c r="M133" s="162"/>
      <c r="T133" s="163"/>
      <c r="AT133" s="158" t="s">
        <v>158</v>
      </c>
      <c r="AU133" s="158" t="s">
        <v>90</v>
      </c>
      <c r="AV133" s="13" t="s">
        <v>90</v>
      </c>
      <c r="AW133" s="13" t="s">
        <v>42</v>
      </c>
      <c r="AX133" s="13" t="s">
        <v>81</v>
      </c>
      <c r="AY133" s="158" t="s">
        <v>147</v>
      </c>
    </row>
    <row r="134" spans="2:65" s="12" customFormat="1" ht="11.25">
      <c r="B134" s="150"/>
      <c r="D134" s="151" t="s">
        <v>158</v>
      </c>
      <c r="E134" s="152" t="s">
        <v>79</v>
      </c>
      <c r="F134" s="153" t="s">
        <v>206</v>
      </c>
      <c r="H134" s="152" t="s">
        <v>79</v>
      </c>
      <c r="I134" s="154"/>
      <c r="L134" s="150"/>
      <c r="M134" s="155"/>
      <c r="T134" s="156"/>
      <c r="AT134" s="152" t="s">
        <v>158</v>
      </c>
      <c r="AU134" s="152" t="s">
        <v>90</v>
      </c>
      <c r="AV134" s="12" t="s">
        <v>88</v>
      </c>
      <c r="AW134" s="12" t="s">
        <v>42</v>
      </c>
      <c r="AX134" s="12" t="s">
        <v>81</v>
      </c>
      <c r="AY134" s="152" t="s">
        <v>147</v>
      </c>
    </row>
    <row r="135" spans="2:65" s="13" customFormat="1" ht="11.25">
      <c r="B135" s="157"/>
      <c r="D135" s="151" t="s">
        <v>158</v>
      </c>
      <c r="E135" s="158" t="s">
        <v>79</v>
      </c>
      <c r="F135" s="159" t="s">
        <v>207</v>
      </c>
      <c r="H135" s="160">
        <v>6.0209999999999999</v>
      </c>
      <c r="I135" s="161"/>
      <c r="L135" s="157"/>
      <c r="M135" s="162"/>
      <c r="T135" s="163"/>
      <c r="AT135" s="158" t="s">
        <v>158</v>
      </c>
      <c r="AU135" s="158" t="s">
        <v>90</v>
      </c>
      <c r="AV135" s="13" t="s">
        <v>90</v>
      </c>
      <c r="AW135" s="13" t="s">
        <v>42</v>
      </c>
      <c r="AX135" s="13" t="s">
        <v>81</v>
      </c>
      <c r="AY135" s="158" t="s">
        <v>147</v>
      </c>
    </row>
    <row r="136" spans="2:65" s="14" customFormat="1" ht="11.25">
      <c r="B136" s="164"/>
      <c r="D136" s="151" t="s">
        <v>158</v>
      </c>
      <c r="E136" s="165" t="s">
        <v>79</v>
      </c>
      <c r="F136" s="166" t="s">
        <v>208</v>
      </c>
      <c r="H136" s="167">
        <v>107.181</v>
      </c>
      <c r="I136" s="168"/>
      <c r="L136" s="164"/>
      <c r="M136" s="169"/>
      <c r="T136" s="170"/>
      <c r="AT136" s="165" t="s">
        <v>158</v>
      </c>
      <c r="AU136" s="165" t="s">
        <v>90</v>
      </c>
      <c r="AV136" s="14" t="s">
        <v>167</v>
      </c>
      <c r="AW136" s="14" t="s">
        <v>42</v>
      </c>
      <c r="AX136" s="14" t="s">
        <v>81</v>
      </c>
      <c r="AY136" s="165" t="s">
        <v>147</v>
      </c>
    </row>
    <row r="137" spans="2:65" s="12" customFormat="1" ht="11.25">
      <c r="B137" s="150"/>
      <c r="D137" s="151" t="s">
        <v>158</v>
      </c>
      <c r="E137" s="152" t="s">
        <v>79</v>
      </c>
      <c r="F137" s="153" t="s">
        <v>209</v>
      </c>
      <c r="H137" s="152" t="s">
        <v>79</v>
      </c>
      <c r="I137" s="154"/>
      <c r="L137" s="150"/>
      <c r="M137" s="155"/>
      <c r="T137" s="156"/>
      <c r="AT137" s="152" t="s">
        <v>158</v>
      </c>
      <c r="AU137" s="152" t="s">
        <v>90</v>
      </c>
      <c r="AV137" s="12" t="s">
        <v>88</v>
      </c>
      <c r="AW137" s="12" t="s">
        <v>42</v>
      </c>
      <c r="AX137" s="12" t="s">
        <v>81</v>
      </c>
      <c r="AY137" s="152" t="s">
        <v>147</v>
      </c>
    </row>
    <row r="138" spans="2:65" s="13" customFormat="1" ht="11.25">
      <c r="B138" s="157"/>
      <c r="D138" s="151" t="s">
        <v>158</v>
      </c>
      <c r="E138" s="158" t="s">
        <v>79</v>
      </c>
      <c r="F138" s="159" t="s">
        <v>210</v>
      </c>
      <c r="H138" s="160">
        <v>117.899</v>
      </c>
      <c r="I138" s="161"/>
      <c r="L138" s="157"/>
      <c r="M138" s="162"/>
      <c r="T138" s="163"/>
      <c r="AT138" s="158" t="s">
        <v>158</v>
      </c>
      <c r="AU138" s="158" t="s">
        <v>90</v>
      </c>
      <c r="AV138" s="13" t="s">
        <v>90</v>
      </c>
      <c r="AW138" s="13" t="s">
        <v>42</v>
      </c>
      <c r="AX138" s="13" t="s">
        <v>88</v>
      </c>
      <c r="AY138" s="158" t="s">
        <v>147</v>
      </c>
    </row>
    <row r="139" spans="2:65" s="1" customFormat="1" ht="33" customHeight="1">
      <c r="B139" s="34"/>
      <c r="C139" s="133" t="s">
        <v>211</v>
      </c>
      <c r="D139" s="133" t="s">
        <v>149</v>
      </c>
      <c r="E139" s="134" t="s">
        <v>212</v>
      </c>
      <c r="F139" s="135" t="s">
        <v>213</v>
      </c>
      <c r="G139" s="136" t="s">
        <v>198</v>
      </c>
      <c r="H139" s="137">
        <v>15.3</v>
      </c>
      <c r="I139" s="138"/>
      <c r="J139" s="139">
        <f>ROUND(I139*H139,2)</f>
        <v>0</v>
      </c>
      <c r="K139" s="135" t="s">
        <v>153</v>
      </c>
      <c r="L139" s="34"/>
      <c r="M139" s="140" t="s">
        <v>79</v>
      </c>
      <c r="N139" s="141" t="s">
        <v>51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154</v>
      </c>
      <c r="AT139" s="144" t="s">
        <v>149</v>
      </c>
      <c r="AU139" s="144" t="s">
        <v>90</v>
      </c>
      <c r="AY139" s="18" t="s">
        <v>147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88</v>
      </c>
      <c r="BK139" s="145">
        <f>ROUND(I139*H139,2)</f>
        <v>0</v>
      </c>
      <c r="BL139" s="18" t="s">
        <v>154</v>
      </c>
      <c r="BM139" s="144" t="s">
        <v>214</v>
      </c>
    </row>
    <row r="140" spans="2:65" s="1" customFormat="1" ht="11.25">
      <c r="B140" s="34"/>
      <c r="D140" s="146" t="s">
        <v>156</v>
      </c>
      <c r="F140" s="147" t="s">
        <v>215</v>
      </c>
      <c r="I140" s="148"/>
      <c r="L140" s="34"/>
      <c r="M140" s="149"/>
      <c r="T140" s="55"/>
      <c r="AT140" s="18" t="s">
        <v>156</v>
      </c>
      <c r="AU140" s="18" t="s">
        <v>90</v>
      </c>
    </row>
    <row r="141" spans="2:65" s="12" customFormat="1" ht="11.25">
      <c r="B141" s="150"/>
      <c r="D141" s="151" t="s">
        <v>158</v>
      </c>
      <c r="E141" s="152" t="s">
        <v>79</v>
      </c>
      <c r="F141" s="153" t="s">
        <v>159</v>
      </c>
      <c r="H141" s="152" t="s">
        <v>79</v>
      </c>
      <c r="I141" s="154"/>
      <c r="L141" s="150"/>
      <c r="M141" s="155"/>
      <c r="T141" s="156"/>
      <c r="AT141" s="152" t="s">
        <v>158</v>
      </c>
      <c r="AU141" s="152" t="s">
        <v>90</v>
      </c>
      <c r="AV141" s="12" t="s">
        <v>88</v>
      </c>
      <c r="AW141" s="12" t="s">
        <v>42</v>
      </c>
      <c r="AX141" s="12" t="s">
        <v>81</v>
      </c>
      <c r="AY141" s="152" t="s">
        <v>147</v>
      </c>
    </row>
    <row r="142" spans="2:65" s="12" customFormat="1" ht="11.25">
      <c r="B142" s="150"/>
      <c r="D142" s="151" t="s">
        <v>158</v>
      </c>
      <c r="E142" s="152" t="s">
        <v>79</v>
      </c>
      <c r="F142" s="153" t="s">
        <v>216</v>
      </c>
      <c r="H142" s="152" t="s">
        <v>79</v>
      </c>
      <c r="I142" s="154"/>
      <c r="L142" s="150"/>
      <c r="M142" s="155"/>
      <c r="T142" s="156"/>
      <c r="AT142" s="152" t="s">
        <v>158</v>
      </c>
      <c r="AU142" s="152" t="s">
        <v>90</v>
      </c>
      <c r="AV142" s="12" t="s">
        <v>88</v>
      </c>
      <c r="AW142" s="12" t="s">
        <v>42</v>
      </c>
      <c r="AX142" s="12" t="s">
        <v>81</v>
      </c>
      <c r="AY142" s="152" t="s">
        <v>147</v>
      </c>
    </row>
    <row r="143" spans="2:65" s="13" customFormat="1" ht="11.25">
      <c r="B143" s="157"/>
      <c r="D143" s="151" t="s">
        <v>158</v>
      </c>
      <c r="E143" s="158" t="s">
        <v>79</v>
      </c>
      <c r="F143" s="159" t="s">
        <v>217</v>
      </c>
      <c r="H143" s="160">
        <v>15.3</v>
      </c>
      <c r="I143" s="161"/>
      <c r="L143" s="157"/>
      <c r="M143" s="162"/>
      <c r="T143" s="163"/>
      <c r="AT143" s="158" t="s">
        <v>158</v>
      </c>
      <c r="AU143" s="158" t="s">
        <v>90</v>
      </c>
      <c r="AV143" s="13" t="s">
        <v>90</v>
      </c>
      <c r="AW143" s="13" t="s">
        <v>42</v>
      </c>
      <c r="AX143" s="13" t="s">
        <v>88</v>
      </c>
      <c r="AY143" s="158" t="s">
        <v>147</v>
      </c>
    </row>
    <row r="144" spans="2:65" s="1" customFormat="1" ht="33" customHeight="1">
      <c r="B144" s="34"/>
      <c r="C144" s="133" t="s">
        <v>218</v>
      </c>
      <c r="D144" s="133" t="s">
        <v>149</v>
      </c>
      <c r="E144" s="134" t="s">
        <v>219</v>
      </c>
      <c r="F144" s="135" t="s">
        <v>220</v>
      </c>
      <c r="G144" s="136" t="s">
        <v>198</v>
      </c>
      <c r="H144" s="137">
        <v>11.7</v>
      </c>
      <c r="I144" s="138"/>
      <c r="J144" s="139">
        <f>ROUND(I144*H144,2)</f>
        <v>0</v>
      </c>
      <c r="K144" s="135" t="s">
        <v>153</v>
      </c>
      <c r="L144" s="34"/>
      <c r="M144" s="140" t="s">
        <v>79</v>
      </c>
      <c r="N144" s="141" t="s">
        <v>51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154</v>
      </c>
      <c r="AT144" s="144" t="s">
        <v>149</v>
      </c>
      <c r="AU144" s="144" t="s">
        <v>90</v>
      </c>
      <c r="AY144" s="18" t="s">
        <v>147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88</v>
      </c>
      <c r="BK144" s="145">
        <f>ROUND(I144*H144,2)</f>
        <v>0</v>
      </c>
      <c r="BL144" s="18" t="s">
        <v>154</v>
      </c>
      <c r="BM144" s="144" t="s">
        <v>221</v>
      </c>
    </row>
    <row r="145" spans="2:65" s="1" customFormat="1" ht="11.25">
      <c r="B145" s="34"/>
      <c r="D145" s="146" t="s">
        <v>156</v>
      </c>
      <c r="F145" s="147" t="s">
        <v>222</v>
      </c>
      <c r="I145" s="148"/>
      <c r="L145" s="34"/>
      <c r="M145" s="149"/>
      <c r="T145" s="55"/>
      <c r="AT145" s="18" t="s">
        <v>156</v>
      </c>
      <c r="AU145" s="18" t="s">
        <v>90</v>
      </c>
    </row>
    <row r="146" spans="2:65" s="12" customFormat="1" ht="11.25">
      <c r="B146" s="150"/>
      <c r="D146" s="151" t="s">
        <v>158</v>
      </c>
      <c r="E146" s="152" t="s">
        <v>79</v>
      </c>
      <c r="F146" s="153" t="s">
        <v>223</v>
      </c>
      <c r="H146" s="152" t="s">
        <v>79</v>
      </c>
      <c r="I146" s="154"/>
      <c r="L146" s="150"/>
      <c r="M146" s="155"/>
      <c r="T146" s="156"/>
      <c r="AT146" s="152" t="s">
        <v>158</v>
      </c>
      <c r="AU146" s="152" t="s">
        <v>90</v>
      </c>
      <c r="AV146" s="12" t="s">
        <v>88</v>
      </c>
      <c r="AW146" s="12" t="s">
        <v>42</v>
      </c>
      <c r="AX146" s="12" t="s">
        <v>81</v>
      </c>
      <c r="AY146" s="152" t="s">
        <v>147</v>
      </c>
    </row>
    <row r="147" spans="2:65" s="13" customFormat="1" ht="11.25">
      <c r="B147" s="157"/>
      <c r="D147" s="151" t="s">
        <v>158</v>
      </c>
      <c r="E147" s="158" t="s">
        <v>79</v>
      </c>
      <c r="F147" s="159" t="s">
        <v>224</v>
      </c>
      <c r="H147" s="160">
        <v>11.7</v>
      </c>
      <c r="I147" s="161"/>
      <c r="L147" s="157"/>
      <c r="M147" s="162"/>
      <c r="T147" s="163"/>
      <c r="AT147" s="158" t="s">
        <v>158</v>
      </c>
      <c r="AU147" s="158" t="s">
        <v>90</v>
      </c>
      <c r="AV147" s="13" t="s">
        <v>90</v>
      </c>
      <c r="AW147" s="13" t="s">
        <v>42</v>
      </c>
      <c r="AX147" s="13" t="s">
        <v>88</v>
      </c>
      <c r="AY147" s="158" t="s">
        <v>147</v>
      </c>
    </row>
    <row r="148" spans="2:65" s="1" customFormat="1" ht="37.9" customHeight="1">
      <c r="B148" s="34"/>
      <c r="C148" s="133" t="s">
        <v>225</v>
      </c>
      <c r="D148" s="133" t="s">
        <v>149</v>
      </c>
      <c r="E148" s="134" t="s">
        <v>226</v>
      </c>
      <c r="F148" s="135" t="s">
        <v>227</v>
      </c>
      <c r="G148" s="136" t="s">
        <v>198</v>
      </c>
      <c r="H148" s="137">
        <v>35</v>
      </c>
      <c r="I148" s="138"/>
      <c r="J148" s="139">
        <f>ROUND(I148*H148,2)</f>
        <v>0</v>
      </c>
      <c r="K148" s="135" t="s">
        <v>153</v>
      </c>
      <c r="L148" s="34"/>
      <c r="M148" s="140" t="s">
        <v>79</v>
      </c>
      <c r="N148" s="141" t="s">
        <v>51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154</v>
      </c>
      <c r="AT148" s="144" t="s">
        <v>149</v>
      </c>
      <c r="AU148" s="144" t="s">
        <v>90</v>
      </c>
      <c r="AY148" s="18" t="s">
        <v>147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88</v>
      </c>
      <c r="BK148" s="145">
        <f>ROUND(I148*H148,2)</f>
        <v>0</v>
      </c>
      <c r="BL148" s="18" t="s">
        <v>154</v>
      </c>
      <c r="BM148" s="144" t="s">
        <v>228</v>
      </c>
    </row>
    <row r="149" spans="2:65" s="1" customFormat="1" ht="11.25">
      <c r="B149" s="34"/>
      <c r="D149" s="146" t="s">
        <v>156</v>
      </c>
      <c r="F149" s="147" t="s">
        <v>229</v>
      </c>
      <c r="I149" s="148"/>
      <c r="L149" s="34"/>
      <c r="M149" s="149"/>
      <c r="T149" s="55"/>
      <c r="AT149" s="18" t="s">
        <v>156</v>
      </c>
      <c r="AU149" s="18" t="s">
        <v>90</v>
      </c>
    </row>
    <row r="150" spans="2:65" s="12" customFormat="1" ht="11.25">
      <c r="B150" s="150"/>
      <c r="D150" s="151" t="s">
        <v>158</v>
      </c>
      <c r="E150" s="152" t="s">
        <v>79</v>
      </c>
      <c r="F150" s="153" t="s">
        <v>230</v>
      </c>
      <c r="H150" s="152" t="s">
        <v>79</v>
      </c>
      <c r="I150" s="154"/>
      <c r="L150" s="150"/>
      <c r="M150" s="155"/>
      <c r="T150" s="156"/>
      <c r="AT150" s="152" t="s">
        <v>158</v>
      </c>
      <c r="AU150" s="152" t="s">
        <v>90</v>
      </c>
      <c r="AV150" s="12" t="s">
        <v>88</v>
      </c>
      <c r="AW150" s="12" t="s">
        <v>42</v>
      </c>
      <c r="AX150" s="12" t="s">
        <v>81</v>
      </c>
      <c r="AY150" s="152" t="s">
        <v>147</v>
      </c>
    </row>
    <row r="151" spans="2:65" s="12" customFormat="1" ht="11.25">
      <c r="B151" s="150"/>
      <c r="D151" s="151" t="s">
        <v>158</v>
      </c>
      <c r="E151" s="152" t="s">
        <v>79</v>
      </c>
      <c r="F151" s="153" t="s">
        <v>231</v>
      </c>
      <c r="H151" s="152" t="s">
        <v>79</v>
      </c>
      <c r="I151" s="154"/>
      <c r="L151" s="150"/>
      <c r="M151" s="155"/>
      <c r="T151" s="156"/>
      <c r="AT151" s="152" t="s">
        <v>158</v>
      </c>
      <c r="AU151" s="152" t="s">
        <v>90</v>
      </c>
      <c r="AV151" s="12" t="s">
        <v>88</v>
      </c>
      <c r="AW151" s="12" t="s">
        <v>42</v>
      </c>
      <c r="AX151" s="12" t="s">
        <v>81</v>
      </c>
      <c r="AY151" s="152" t="s">
        <v>147</v>
      </c>
    </row>
    <row r="152" spans="2:65" s="13" customFormat="1" ht="11.25">
      <c r="B152" s="157"/>
      <c r="D152" s="151" t="s">
        <v>158</v>
      </c>
      <c r="E152" s="158" t="s">
        <v>79</v>
      </c>
      <c r="F152" s="159" t="s">
        <v>232</v>
      </c>
      <c r="H152" s="160">
        <v>20</v>
      </c>
      <c r="I152" s="161"/>
      <c r="L152" s="157"/>
      <c r="M152" s="162"/>
      <c r="T152" s="163"/>
      <c r="AT152" s="158" t="s">
        <v>158</v>
      </c>
      <c r="AU152" s="158" t="s">
        <v>90</v>
      </c>
      <c r="AV152" s="13" t="s">
        <v>90</v>
      </c>
      <c r="AW152" s="13" t="s">
        <v>42</v>
      </c>
      <c r="AX152" s="13" t="s">
        <v>81</v>
      </c>
      <c r="AY152" s="158" t="s">
        <v>147</v>
      </c>
    </row>
    <row r="153" spans="2:65" s="12" customFormat="1" ht="11.25">
      <c r="B153" s="150"/>
      <c r="D153" s="151" t="s">
        <v>158</v>
      </c>
      <c r="E153" s="152" t="s">
        <v>79</v>
      </c>
      <c r="F153" s="153" t="s">
        <v>233</v>
      </c>
      <c r="H153" s="152" t="s">
        <v>79</v>
      </c>
      <c r="I153" s="154"/>
      <c r="L153" s="150"/>
      <c r="M153" s="155"/>
      <c r="T153" s="156"/>
      <c r="AT153" s="152" t="s">
        <v>158</v>
      </c>
      <c r="AU153" s="152" t="s">
        <v>90</v>
      </c>
      <c r="AV153" s="12" t="s">
        <v>88</v>
      </c>
      <c r="AW153" s="12" t="s">
        <v>42</v>
      </c>
      <c r="AX153" s="12" t="s">
        <v>81</v>
      </c>
      <c r="AY153" s="152" t="s">
        <v>147</v>
      </c>
    </row>
    <row r="154" spans="2:65" s="13" customFormat="1" ht="11.25">
      <c r="B154" s="157"/>
      <c r="D154" s="151" t="s">
        <v>158</v>
      </c>
      <c r="E154" s="158" t="s">
        <v>79</v>
      </c>
      <c r="F154" s="159" t="s">
        <v>234</v>
      </c>
      <c r="H154" s="160">
        <v>15</v>
      </c>
      <c r="I154" s="161"/>
      <c r="L154" s="157"/>
      <c r="M154" s="162"/>
      <c r="T154" s="163"/>
      <c r="AT154" s="158" t="s">
        <v>158</v>
      </c>
      <c r="AU154" s="158" t="s">
        <v>90</v>
      </c>
      <c r="AV154" s="13" t="s">
        <v>90</v>
      </c>
      <c r="AW154" s="13" t="s">
        <v>42</v>
      </c>
      <c r="AX154" s="13" t="s">
        <v>81</v>
      </c>
      <c r="AY154" s="158" t="s">
        <v>147</v>
      </c>
    </row>
    <row r="155" spans="2:65" s="15" customFormat="1" ht="11.25">
      <c r="B155" s="171"/>
      <c r="D155" s="151" t="s">
        <v>158</v>
      </c>
      <c r="E155" s="172" t="s">
        <v>79</v>
      </c>
      <c r="F155" s="173" t="s">
        <v>235</v>
      </c>
      <c r="H155" s="174">
        <v>35</v>
      </c>
      <c r="I155" s="175"/>
      <c r="L155" s="171"/>
      <c r="M155" s="176"/>
      <c r="T155" s="177"/>
      <c r="AT155" s="172" t="s">
        <v>158</v>
      </c>
      <c r="AU155" s="172" t="s">
        <v>90</v>
      </c>
      <c r="AV155" s="15" t="s">
        <v>154</v>
      </c>
      <c r="AW155" s="15" t="s">
        <v>42</v>
      </c>
      <c r="AX155" s="15" t="s">
        <v>88</v>
      </c>
      <c r="AY155" s="172" t="s">
        <v>147</v>
      </c>
    </row>
    <row r="156" spans="2:65" s="1" customFormat="1" ht="37.9" customHeight="1">
      <c r="B156" s="34"/>
      <c r="C156" s="133" t="s">
        <v>236</v>
      </c>
      <c r="D156" s="133" t="s">
        <v>149</v>
      </c>
      <c r="E156" s="134" t="s">
        <v>237</v>
      </c>
      <c r="F156" s="135" t="s">
        <v>238</v>
      </c>
      <c r="G156" s="136" t="s">
        <v>198</v>
      </c>
      <c r="H156" s="137">
        <v>141.155</v>
      </c>
      <c r="I156" s="138"/>
      <c r="J156" s="139">
        <f>ROUND(I156*H156,2)</f>
        <v>0</v>
      </c>
      <c r="K156" s="135" t="s">
        <v>153</v>
      </c>
      <c r="L156" s="34"/>
      <c r="M156" s="140" t="s">
        <v>79</v>
      </c>
      <c r="N156" s="141" t="s">
        <v>51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154</v>
      </c>
      <c r="AT156" s="144" t="s">
        <v>149</v>
      </c>
      <c r="AU156" s="144" t="s">
        <v>90</v>
      </c>
      <c r="AY156" s="18" t="s">
        <v>147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88</v>
      </c>
      <c r="BK156" s="145">
        <f>ROUND(I156*H156,2)</f>
        <v>0</v>
      </c>
      <c r="BL156" s="18" t="s">
        <v>154</v>
      </c>
      <c r="BM156" s="144" t="s">
        <v>239</v>
      </c>
    </row>
    <row r="157" spans="2:65" s="1" customFormat="1" ht="11.25">
      <c r="B157" s="34"/>
      <c r="D157" s="146" t="s">
        <v>156</v>
      </c>
      <c r="F157" s="147" t="s">
        <v>240</v>
      </c>
      <c r="I157" s="148"/>
      <c r="L157" s="34"/>
      <c r="M157" s="149"/>
      <c r="T157" s="55"/>
      <c r="AT157" s="18" t="s">
        <v>156</v>
      </c>
      <c r="AU157" s="18" t="s">
        <v>90</v>
      </c>
    </row>
    <row r="158" spans="2:65" s="12" customFormat="1" ht="11.25">
      <c r="B158" s="150"/>
      <c r="D158" s="151" t="s">
        <v>158</v>
      </c>
      <c r="E158" s="152" t="s">
        <v>79</v>
      </c>
      <c r="F158" s="153" t="s">
        <v>241</v>
      </c>
      <c r="H158" s="152" t="s">
        <v>79</v>
      </c>
      <c r="I158" s="154"/>
      <c r="L158" s="150"/>
      <c r="M158" s="155"/>
      <c r="T158" s="156"/>
      <c r="AT158" s="152" t="s">
        <v>158</v>
      </c>
      <c r="AU158" s="152" t="s">
        <v>90</v>
      </c>
      <c r="AV158" s="12" t="s">
        <v>88</v>
      </c>
      <c r="AW158" s="12" t="s">
        <v>42</v>
      </c>
      <c r="AX158" s="12" t="s">
        <v>81</v>
      </c>
      <c r="AY158" s="152" t="s">
        <v>147</v>
      </c>
    </row>
    <row r="159" spans="2:65" s="12" customFormat="1" ht="11.25">
      <c r="B159" s="150"/>
      <c r="D159" s="151" t="s">
        <v>158</v>
      </c>
      <c r="E159" s="152" t="s">
        <v>79</v>
      </c>
      <c r="F159" s="153" t="s">
        <v>242</v>
      </c>
      <c r="H159" s="152" t="s">
        <v>79</v>
      </c>
      <c r="I159" s="154"/>
      <c r="L159" s="150"/>
      <c r="M159" s="155"/>
      <c r="T159" s="156"/>
      <c r="AT159" s="152" t="s">
        <v>158</v>
      </c>
      <c r="AU159" s="152" t="s">
        <v>90</v>
      </c>
      <c r="AV159" s="12" t="s">
        <v>88</v>
      </c>
      <c r="AW159" s="12" t="s">
        <v>42</v>
      </c>
      <c r="AX159" s="12" t="s">
        <v>81</v>
      </c>
      <c r="AY159" s="152" t="s">
        <v>147</v>
      </c>
    </row>
    <row r="160" spans="2:65" s="13" customFormat="1" ht="11.25">
      <c r="B160" s="157"/>
      <c r="D160" s="151" t="s">
        <v>158</v>
      </c>
      <c r="E160" s="158" t="s">
        <v>79</v>
      </c>
      <c r="F160" s="159" t="s">
        <v>243</v>
      </c>
      <c r="H160" s="160">
        <v>144.899</v>
      </c>
      <c r="I160" s="161"/>
      <c r="L160" s="157"/>
      <c r="M160" s="162"/>
      <c r="T160" s="163"/>
      <c r="AT160" s="158" t="s">
        <v>158</v>
      </c>
      <c r="AU160" s="158" t="s">
        <v>90</v>
      </c>
      <c r="AV160" s="13" t="s">
        <v>90</v>
      </c>
      <c r="AW160" s="13" t="s">
        <v>42</v>
      </c>
      <c r="AX160" s="13" t="s">
        <v>81</v>
      </c>
      <c r="AY160" s="158" t="s">
        <v>147</v>
      </c>
    </row>
    <row r="161" spans="2:65" s="13" customFormat="1" ht="11.25">
      <c r="B161" s="157"/>
      <c r="D161" s="151" t="s">
        <v>158</v>
      </c>
      <c r="E161" s="158" t="s">
        <v>79</v>
      </c>
      <c r="F161" s="159" t="s">
        <v>244</v>
      </c>
      <c r="H161" s="160">
        <v>-3.7440000000000002</v>
      </c>
      <c r="I161" s="161"/>
      <c r="L161" s="157"/>
      <c r="M161" s="162"/>
      <c r="T161" s="163"/>
      <c r="AT161" s="158" t="s">
        <v>158</v>
      </c>
      <c r="AU161" s="158" t="s">
        <v>90</v>
      </c>
      <c r="AV161" s="13" t="s">
        <v>90</v>
      </c>
      <c r="AW161" s="13" t="s">
        <v>42</v>
      </c>
      <c r="AX161" s="13" t="s">
        <v>81</v>
      </c>
      <c r="AY161" s="158" t="s">
        <v>147</v>
      </c>
    </row>
    <row r="162" spans="2:65" s="15" customFormat="1" ht="11.25">
      <c r="B162" s="171"/>
      <c r="D162" s="151" t="s">
        <v>158</v>
      </c>
      <c r="E162" s="172" t="s">
        <v>79</v>
      </c>
      <c r="F162" s="173" t="s">
        <v>235</v>
      </c>
      <c r="H162" s="174">
        <v>141.155</v>
      </c>
      <c r="I162" s="175"/>
      <c r="L162" s="171"/>
      <c r="M162" s="176"/>
      <c r="T162" s="177"/>
      <c r="AT162" s="172" t="s">
        <v>158</v>
      </c>
      <c r="AU162" s="172" t="s">
        <v>90</v>
      </c>
      <c r="AV162" s="15" t="s">
        <v>154</v>
      </c>
      <c r="AW162" s="15" t="s">
        <v>42</v>
      </c>
      <c r="AX162" s="15" t="s">
        <v>88</v>
      </c>
      <c r="AY162" s="172" t="s">
        <v>147</v>
      </c>
    </row>
    <row r="163" spans="2:65" s="1" customFormat="1" ht="37.9" customHeight="1">
      <c r="B163" s="34"/>
      <c r="C163" s="133" t="s">
        <v>8</v>
      </c>
      <c r="D163" s="133" t="s">
        <v>149</v>
      </c>
      <c r="E163" s="134" t="s">
        <v>245</v>
      </c>
      <c r="F163" s="135" t="s">
        <v>246</v>
      </c>
      <c r="G163" s="136" t="s">
        <v>198</v>
      </c>
      <c r="H163" s="137">
        <v>1411.55</v>
      </c>
      <c r="I163" s="138"/>
      <c r="J163" s="139">
        <f>ROUND(I163*H163,2)</f>
        <v>0</v>
      </c>
      <c r="K163" s="135" t="s">
        <v>153</v>
      </c>
      <c r="L163" s="34"/>
      <c r="M163" s="140" t="s">
        <v>79</v>
      </c>
      <c r="N163" s="141" t="s">
        <v>51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154</v>
      </c>
      <c r="AT163" s="144" t="s">
        <v>149</v>
      </c>
      <c r="AU163" s="144" t="s">
        <v>90</v>
      </c>
      <c r="AY163" s="18" t="s">
        <v>147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88</v>
      </c>
      <c r="BK163" s="145">
        <f>ROUND(I163*H163,2)</f>
        <v>0</v>
      </c>
      <c r="BL163" s="18" t="s">
        <v>154</v>
      </c>
      <c r="BM163" s="144" t="s">
        <v>247</v>
      </c>
    </row>
    <row r="164" spans="2:65" s="1" customFormat="1" ht="11.25">
      <c r="B164" s="34"/>
      <c r="D164" s="146" t="s">
        <v>156</v>
      </c>
      <c r="F164" s="147" t="s">
        <v>248</v>
      </c>
      <c r="I164" s="148"/>
      <c r="L164" s="34"/>
      <c r="M164" s="149"/>
      <c r="T164" s="55"/>
      <c r="AT164" s="18" t="s">
        <v>156</v>
      </c>
      <c r="AU164" s="18" t="s">
        <v>90</v>
      </c>
    </row>
    <row r="165" spans="2:65" s="12" customFormat="1" ht="11.25">
      <c r="B165" s="150"/>
      <c r="D165" s="151" t="s">
        <v>158</v>
      </c>
      <c r="E165" s="152" t="s">
        <v>79</v>
      </c>
      <c r="F165" s="153" t="s">
        <v>249</v>
      </c>
      <c r="H165" s="152" t="s">
        <v>79</v>
      </c>
      <c r="I165" s="154"/>
      <c r="L165" s="150"/>
      <c r="M165" s="155"/>
      <c r="T165" s="156"/>
      <c r="AT165" s="152" t="s">
        <v>158</v>
      </c>
      <c r="AU165" s="152" t="s">
        <v>90</v>
      </c>
      <c r="AV165" s="12" t="s">
        <v>88</v>
      </c>
      <c r="AW165" s="12" t="s">
        <v>42</v>
      </c>
      <c r="AX165" s="12" t="s">
        <v>81</v>
      </c>
      <c r="AY165" s="152" t="s">
        <v>147</v>
      </c>
    </row>
    <row r="166" spans="2:65" s="13" customFormat="1" ht="11.25">
      <c r="B166" s="157"/>
      <c r="D166" s="151" t="s">
        <v>158</v>
      </c>
      <c r="E166" s="158" t="s">
        <v>79</v>
      </c>
      <c r="F166" s="159" t="s">
        <v>250</v>
      </c>
      <c r="H166" s="160">
        <v>1411.55</v>
      </c>
      <c r="I166" s="161"/>
      <c r="L166" s="157"/>
      <c r="M166" s="162"/>
      <c r="T166" s="163"/>
      <c r="AT166" s="158" t="s">
        <v>158</v>
      </c>
      <c r="AU166" s="158" t="s">
        <v>90</v>
      </c>
      <c r="AV166" s="13" t="s">
        <v>90</v>
      </c>
      <c r="AW166" s="13" t="s">
        <v>42</v>
      </c>
      <c r="AX166" s="13" t="s">
        <v>88</v>
      </c>
      <c r="AY166" s="158" t="s">
        <v>147</v>
      </c>
    </row>
    <row r="167" spans="2:65" s="1" customFormat="1" ht="24.2" customHeight="1">
      <c r="B167" s="34"/>
      <c r="C167" s="133" t="s">
        <v>251</v>
      </c>
      <c r="D167" s="133" t="s">
        <v>149</v>
      </c>
      <c r="E167" s="134" t="s">
        <v>252</v>
      </c>
      <c r="F167" s="135" t="s">
        <v>253</v>
      </c>
      <c r="G167" s="136" t="s">
        <v>198</v>
      </c>
      <c r="H167" s="137">
        <v>15</v>
      </c>
      <c r="I167" s="138"/>
      <c r="J167" s="139">
        <f>ROUND(I167*H167,2)</f>
        <v>0</v>
      </c>
      <c r="K167" s="135" t="s">
        <v>153</v>
      </c>
      <c r="L167" s="34"/>
      <c r="M167" s="140" t="s">
        <v>79</v>
      </c>
      <c r="N167" s="141" t="s">
        <v>51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154</v>
      </c>
      <c r="AT167" s="144" t="s">
        <v>149</v>
      </c>
      <c r="AU167" s="144" t="s">
        <v>90</v>
      </c>
      <c r="AY167" s="18" t="s">
        <v>147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88</v>
      </c>
      <c r="BK167" s="145">
        <f>ROUND(I167*H167,2)</f>
        <v>0</v>
      </c>
      <c r="BL167" s="18" t="s">
        <v>154</v>
      </c>
      <c r="BM167" s="144" t="s">
        <v>254</v>
      </c>
    </row>
    <row r="168" spans="2:65" s="1" customFormat="1" ht="11.25">
      <c r="B168" s="34"/>
      <c r="D168" s="146" t="s">
        <v>156</v>
      </c>
      <c r="F168" s="147" t="s">
        <v>255</v>
      </c>
      <c r="I168" s="148"/>
      <c r="L168" s="34"/>
      <c r="M168" s="149"/>
      <c r="T168" s="55"/>
      <c r="AT168" s="18" t="s">
        <v>156</v>
      </c>
      <c r="AU168" s="18" t="s">
        <v>90</v>
      </c>
    </row>
    <row r="169" spans="2:65" s="12" customFormat="1" ht="11.25">
      <c r="B169" s="150"/>
      <c r="D169" s="151" t="s">
        <v>158</v>
      </c>
      <c r="E169" s="152" t="s">
        <v>79</v>
      </c>
      <c r="F169" s="153" t="s">
        <v>230</v>
      </c>
      <c r="H169" s="152" t="s">
        <v>79</v>
      </c>
      <c r="I169" s="154"/>
      <c r="L169" s="150"/>
      <c r="M169" s="155"/>
      <c r="T169" s="156"/>
      <c r="AT169" s="152" t="s">
        <v>158</v>
      </c>
      <c r="AU169" s="152" t="s">
        <v>90</v>
      </c>
      <c r="AV169" s="12" t="s">
        <v>88</v>
      </c>
      <c r="AW169" s="12" t="s">
        <v>42</v>
      </c>
      <c r="AX169" s="12" t="s">
        <v>81</v>
      </c>
      <c r="AY169" s="152" t="s">
        <v>147</v>
      </c>
    </row>
    <row r="170" spans="2:65" s="12" customFormat="1" ht="11.25">
      <c r="B170" s="150"/>
      <c r="D170" s="151" t="s">
        <v>158</v>
      </c>
      <c r="E170" s="152" t="s">
        <v>79</v>
      </c>
      <c r="F170" s="153" t="s">
        <v>256</v>
      </c>
      <c r="H170" s="152" t="s">
        <v>79</v>
      </c>
      <c r="I170" s="154"/>
      <c r="L170" s="150"/>
      <c r="M170" s="155"/>
      <c r="T170" s="156"/>
      <c r="AT170" s="152" t="s">
        <v>158</v>
      </c>
      <c r="AU170" s="152" t="s">
        <v>90</v>
      </c>
      <c r="AV170" s="12" t="s">
        <v>88</v>
      </c>
      <c r="AW170" s="12" t="s">
        <v>42</v>
      </c>
      <c r="AX170" s="12" t="s">
        <v>81</v>
      </c>
      <c r="AY170" s="152" t="s">
        <v>147</v>
      </c>
    </row>
    <row r="171" spans="2:65" s="12" customFormat="1" ht="11.25">
      <c r="B171" s="150"/>
      <c r="D171" s="151" t="s">
        <v>158</v>
      </c>
      <c r="E171" s="152" t="s">
        <v>79</v>
      </c>
      <c r="F171" s="153" t="s">
        <v>233</v>
      </c>
      <c r="H171" s="152" t="s">
        <v>79</v>
      </c>
      <c r="I171" s="154"/>
      <c r="L171" s="150"/>
      <c r="M171" s="155"/>
      <c r="T171" s="156"/>
      <c r="AT171" s="152" t="s">
        <v>158</v>
      </c>
      <c r="AU171" s="152" t="s">
        <v>90</v>
      </c>
      <c r="AV171" s="12" t="s">
        <v>88</v>
      </c>
      <c r="AW171" s="12" t="s">
        <v>42</v>
      </c>
      <c r="AX171" s="12" t="s">
        <v>81</v>
      </c>
      <c r="AY171" s="152" t="s">
        <v>147</v>
      </c>
    </row>
    <row r="172" spans="2:65" s="13" customFormat="1" ht="11.25">
      <c r="B172" s="157"/>
      <c r="D172" s="151" t="s">
        <v>158</v>
      </c>
      <c r="E172" s="158" t="s">
        <v>79</v>
      </c>
      <c r="F172" s="159" t="s">
        <v>234</v>
      </c>
      <c r="H172" s="160">
        <v>15</v>
      </c>
      <c r="I172" s="161"/>
      <c r="L172" s="157"/>
      <c r="M172" s="162"/>
      <c r="T172" s="163"/>
      <c r="AT172" s="158" t="s">
        <v>158</v>
      </c>
      <c r="AU172" s="158" t="s">
        <v>90</v>
      </c>
      <c r="AV172" s="13" t="s">
        <v>90</v>
      </c>
      <c r="AW172" s="13" t="s">
        <v>42</v>
      </c>
      <c r="AX172" s="13" t="s">
        <v>88</v>
      </c>
      <c r="AY172" s="158" t="s">
        <v>147</v>
      </c>
    </row>
    <row r="173" spans="2:65" s="1" customFormat="1" ht="33" customHeight="1">
      <c r="B173" s="34"/>
      <c r="C173" s="133" t="s">
        <v>257</v>
      </c>
      <c r="D173" s="133" t="s">
        <v>149</v>
      </c>
      <c r="E173" s="134" t="s">
        <v>258</v>
      </c>
      <c r="F173" s="135" t="s">
        <v>259</v>
      </c>
      <c r="G173" s="136" t="s">
        <v>260</v>
      </c>
      <c r="H173" s="137">
        <v>282.31</v>
      </c>
      <c r="I173" s="138"/>
      <c r="J173" s="139">
        <f>ROUND(I173*H173,2)</f>
        <v>0</v>
      </c>
      <c r="K173" s="135" t="s">
        <v>153</v>
      </c>
      <c r="L173" s="34"/>
      <c r="M173" s="140" t="s">
        <v>79</v>
      </c>
      <c r="N173" s="141" t="s">
        <v>51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154</v>
      </c>
      <c r="AT173" s="144" t="s">
        <v>149</v>
      </c>
      <c r="AU173" s="144" t="s">
        <v>90</v>
      </c>
      <c r="AY173" s="18" t="s">
        <v>147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8" t="s">
        <v>88</v>
      </c>
      <c r="BK173" s="145">
        <f>ROUND(I173*H173,2)</f>
        <v>0</v>
      </c>
      <c r="BL173" s="18" t="s">
        <v>154</v>
      </c>
      <c r="BM173" s="144" t="s">
        <v>261</v>
      </c>
    </row>
    <row r="174" spans="2:65" s="1" customFormat="1" ht="11.25">
      <c r="B174" s="34"/>
      <c r="D174" s="146" t="s">
        <v>156</v>
      </c>
      <c r="F174" s="147" t="s">
        <v>262</v>
      </c>
      <c r="I174" s="148"/>
      <c r="L174" s="34"/>
      <c r="M174" s="149"/>
      <c r="T174" s="55"/>
      <c r="AT174" s="18" t="s">
        <v>156</v>
      </c>
      <c r="AU174" s="18" t="s">
        <v>90</v>
      </c>
    </row>
    <row r="175" spans="2:65" s="12" customFormat="1" ht="11.25">
      <c r="B175" s="150"/>
      <c r="D175" s="151" t="s">
        <v>158</v>
      </c>
      <c r="E175" s="152" t="s">
        <v>79</v>
      </c>
      <c r="F175" s="153" t="s">
        <v>241</v>
      </c>
      <c r="H175" s="152" t="s">
        <v>79</v>
      </c>
      <c r="I175" s="154"/>
      <c r="L175" s="150"/>
      <c r="M175" s="155"/>
      <c r="T175" s="156"/>
      <c r="AT175" s="152" t="s">
        <v>158</v>
      </c>
      <c r="AU175" s="152" t="s">
        <v>90</v>
      </c>
      <c r="AV175" s="12" t="s">
        <v>88</v>
      </c>
      <c r="AW175" s="12" t="s">
        <v>42</v>
      </c>
      <c r="AX175" s="12" t="s">
        <v>81</v>
      </c>
      <c r="AY175" s="152" t="s">
        <v>147</v>
      </c>
    </row>
    <row r="176" spans="2:65" s="12" customFormat="1" ht="11.25">
      <c r="B176" s="150"/>
      <c r="D176" s="151" t="s">
        <v>158</v>
      </c>
      <c r="E176" s="152" t="s">
        <v>79</v>
      </c>
      <c r="F176" s="153" t="s">
        <v>242</v>
      </c>
      <c r="H176" s="152" t="s">
        <v>79</v>
      </c>
      <c r="I176" s="154"/>
      <c r="L176" s="150"/>
      <c r="M176" s="155"/>
      <c r="T176" s="156"/>
      <c r="AT176" s="152" t="s">
        <v>158</v>
      </c>
      <c r="AU176" s="152" t="s">
        <v>90</v>
      </c>
      <c r="AV176" s="12" t="s">
        <v>88</v>
      </c>
      <c r="AW176" s="12" t="s">
        <v>42</v>
      </c>
      <c r="AX176" s="12" t="s">
        <v>81</v>
      </c>
      <c r="AY176" s="152" t="s">
        <v>147</v>
      </c>
    </row>
    <row r="177" spans="2:65" s="13" customFormat="1" ht="11.25">
      <c r="B177" s="157"/>
      <c r="D177" s="151" t="s">
        <v>158</v>
      </c>
      <c r="E177" s="158" t="s">
        <v>79</v>
      </c>
      <c r="F177" s="159" t="s">
        <v>243</v>
      </c>
      <c r="H177" s="160">
        <v>144.899</v>
      </c>
      <c r="I177" s="161"/>
      <c r="L177" s="157"/>
      <c r="M177" s="162"/>
      <c r="T177" s="163"/>
      <c r="AT177" s="158" t="s">
        <v>158</v>
      </c>
      <c r="AU177" s="158" t="s">
        <v>90</v>
      </c>
      <c r="AV177" s="13" t="s">
        <v>90</v>
      </c>
      <c r="AW177" s="13" t="s">
        <v>42</v>
      </c>
      <c r="AX177" s="13" t="s">
        <v>81</v>
      </c>
      <c r="AY177" s="158" t="s">
        <v>147</v>
      </c>
    </row>
    <row r="178" spans="2:65" s="13" customFormat="1" ht="11.25">
      <c r="B178" s="157"/>
      <c r="D178" s="151" t="s">
        <v>158</v>
      </c>
      <c r="E178" s="158" t="s">
        <v>79</v>
      </c>
      <c r="F178" s="159" t="s">
        <v>244</v>
      </c>
      <c r="H178" s="160">
        <v>-3.7440000000000002</v>
      </c>
      <c r="I178" s="161"/>
      <c r="L178" s="157"/>
      <c r="M178" s="162"/>
      <c r="T178" s="163"/>
      <c r="AT178" s="158" t="s">
        <v>158</v>
      </c>
      <c r="AU178" s="158" t="s">
        <v>90</v>
      </c>
      <c r="AV178" s="13" t="s">
        <v>90</v>
      </c>
      <c r="AW178" s="13" t="s">
        <v>42</v>
      </c>
      <c r="AX178" s="13" t="s">
        <v>81</v>
      </c>
      <c r="AY178" s="158" t="s">
        <v>147</v>
      </c>
    </row>
    <row r="179" spans="2:65" s="14" customFormat="1" ht="11.25">
      <c r="B179" s="164"/>
      <c r="D179" s="151" t="s">
        <v>158</v>
      </c>
      <c r="E179" s="165" t="s">
        <v>79</v>
      </c>
      <c r="F179" s="166" t="s">
        <v>208</v>
      </c>
      <c r="H179" s="167">
        <v>141.155</v>
      </c>
      <c r="I179" s="168"/>
      <c r="L179" s="164"/>
      <c r="M179" s="169"/>
      <c r="T179" s="170"/>
      <c r="AT179" s="165" t="s">
        <v>158</v>
      </c>
      <c r="AU179" s="165" t="s">
        <v>90</v>
      </c>
      <c r="AV179" s="14" t="s">
        <v>167</v>
      </c>
      <c r="AW179" s="14" t="s">
        <v>42</v>
      </c>
      <c r="AX179" s="14" t="s">
        <v>81</v>
      </c>
      <c r="AY179" s="165" t="s">
        <v>147</v>
      </c>
    </row>
    <row r="180" spans="2:65" s="13" customFormat="1" ht="11.25">
      <c r="B180" s="157"/>
      <c r="D180" s="151" t="s">
        <v>158</v>
      </c>
      <c r="E180" s="158" t="s">
        <v>79</v>
      </c>
      <c r="F180" s="159" t="s">
        <v>263</v>
      </c>
      <c r="H180" s="160">
        <v>282.31</v>
      </c>
      <c r="I180" s="161"/>
      <c r="L180" s="157"/>
      <c r="M180" s="162"/>
      <c r="T180" s="163"/>
      <c r="AT180" s="158" t="s">
        <v>158</v>
      </c>
      <c r="AU180" s="158" t="s">
        <v>90</v>
      </c>
      <c r="AV180" s="13" t="s">
        <v>90</v>
      </c>
      <c r="AW180" s="13" t="s">
        <v>42</v>
      </c>
      <c r="AX180" s="13" t="s">
        <v>88</v>
      </c>
      <c r="AY180" s="158" t="s">
        <v>147</v>
      </c>
    </row>
    <row r="181" spans="2:65" s="1" customFormat="1" ht="16.5" customHeight="1">
      <c r="B181" s="34"/>
      <c r="C181" s="133" t="s">
        <v>264</v>
      </c>
      <c r="D181" s="133" t="s">
        <v>149</v>
      </c>
      <c r="E181" s="134" t="s">
        <v>265</v>
      </c>
      <c r="F181" s="135" t="s">
        <v>266</v>
      </c>
      <c r="G181" s="136" t="s">
        <v>198</v>
      </c>
      <c r="H181" s="137">
        <v>20</v>
      </c>
      <c r="I181" s="138"/>
      <c r="J181" s="139">
        <f>ROUND(I181*H181,2)</f>
        <v>0</v>
      </c>
      <c r="K181" s="135" t="s">
        <v>153</v>
      </c>
      <c r="L181" s="34"/>
      <c r="M181" s="140" t="s">
        <v>79</v>
      </c>
      <c r="N181" s="141" t="s">
        <v>51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154</v>
      </c>
      <c r="AT181" s="144" t="s">
        <v>149</v>
      </c>
      <c r="AU181" s="144" t="s">
        <v>90</v>
      </c>
      <c r="AY181" s="18" t="s">
        <v>147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8" t="s">
        <v>88</v>
      </c>
      <c r="BK181" s="145">
        <f>ROUND(I181*H181,2)</f>
        <v>0</v>
      </c>
      <c r="BL181" s="18" t="s">
        <v>154</v>
      </c>
      <c r="BM181" s="144" t="s">
        <v>267</v>
      </c>
    </row>
    <row r="182" spans="2:65" s="1" customFormat="1" ht="11.25">
      <c r="B182" s="34"/>
      <c r="D182" s="146" t="s">
        <v>156</v>
      </c>
      <c r="F182" s="147" t="s">
        <v>268</v>
      </c>
      <c r="I182" s="148"/>
      <c r="L182" s="34"/>
      <c r="M182" s="149"/>
      <c r="T182" s="55"/>
      <c r="AT182" s="18" t="s">
        <v>156</v>
      </c>
      <c r="AU182" s="18" t="s">
        <v>90</v>
      </c>
    </row>
    <row r="183" spans="2:65" s="12" customFormat="1" ht="11.25">
      <c r="B183" s="150"/>
      <c r="D183" s="151" t="s">
        <v>158</v>
      </c>
      <c r="E183" s="152" t="s">
        <v>79</v>
      </c>
      <c r="F183" s="153" t="s">
        <v>230</v>
      </c>
      <c r="H183" s="152" t="s">
        <v>79</v>
      </c>
      <c r="I183" s="154"/>
      <c r="L183" s="150"/>
      <c r="M183" s="155"/>
      <c r="T183" s="156"/>
      <c r="AT183" s="152" t="s">
        <v>158</v>
      </c>
      <c r="AU183" s="152" t="s">
        <v>90</v>
      </c>
      <c r="AV183" s="12" t="s">
        <v>88</v>
      </c>
      <c r="AW183" s="12" t="s">
        <v>42</v>
      </c>
      <c r="AX183" s="12" t="s">
        <v>81</v>
      </c>
      <c r="AY183" s="152" t="s">
        <v>147</v>
      </c>
    </row>
    <row r="184" spans="2:65" s="12" customFormat="1" ht="11.25">
      <c r="B184" s="150"/>
      <c r="D184" s="151" t="s">
        <v>158</v>
      </c>
      <c r="E184" s="152" t="s">
        <v>79</v>
      </c>
      <c r="F184" s="153" t="s">
        <v>231</v>
      </c>
      <c r="H184" s="152" t="s">
        <v>79</v>
      </c>
      <c r="I184" s="154"/>
      <c r="L184" s="150"/>
      <c r="M184" s="155"/>
      <c r="T184" s="156"/>
      <c r="AT184" s="152" t="s">
        <v>158</v>
      </c>
      <c r="AU184" s="152" t="s">
        <v>90</v>
      </c>
      <c r="AV184" s="12" t="s">
        <v>88</v>
      </c>
      <c r="AW184" s="12" t="s">
        <v>42</v>
      </c>
      <c r="AX184" s="12" t="s">
        <v>81</v>
      </c>
      <c r="AY184" s="152" t="s">
        <v>147</v>
      </c>
    </row>
    <row r="185" spans="2:65" s="13" customFormat="1" ht="11.25">
      <c r="B185" s="157"/>
      <c r="D185" s="151" t="s">
        <v>158</v>
      </c>
      <c r="E185" s="158" t="s">
        <v>79</v>
      </c>
      <c r="F185" s="159" t="s">
        <v>232</v>
      </c>
      <c r="H185" s="160">
        <v>20</v>
      </c>
      <c r="I185" s="161"/>
      <c r="L185" s="157"/>
      <c r="M185" s="162"/>
      <c r="T185" s="163"/>
      <c r="AT185" s="158" t="s">
        <v>158</v>
      </c>
      <c r="AU185" s="158" t="s">
        <v>90</v>
      </c>
      <c r="AV185" s="13" t="s">
        <v>90</v>
      </c>
      <c r="AW185" s="13" t="s">
        <v>42</v>
      </c>
      <c r="AX185" s="13" t="s">
        <v>88</v>
      </c>
      <c r="AY185" s="158" t="s">
        <v>147</v>
      </c>
    </row>
    <row r="186" spans="2:65" s="1" customFormat="1" ht="24.2" customHeight="1">
      <c r="B186" s="34"/>
      <c r="C186" s="133" t="s">
        <v>269</v>
      </c>
      <c r="D186" s="133" t="s">
        <v>149</v>
      </c>
      <c r="E186" s="134" t="s">
        <v>270</v>
      </c>
      <c r="F186" s="135" t="s">
        <v>271</v>
      </c>
      <c r="G186" s="136" t="s">
        <v>198</v>
      </c>
      <c r="H186" s="137">
        <v>3.7440000000000002</v>
      </c>
      <c r="I186" s="138"/>
      <c r="J186" s="139">
        <f>ROUND(I186*H186,2)</f>
        <v>0</v>
      </c>
      <c r="K186" s="135" t="s">
        <v>153</v>
      </c>
      <c r="L186" s="34"/>
      <c r="M186" s="140" t="s">
        <v>79</v>
      </c>
      <c r="N186" s="141" t="s">
        <v>51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154</v>
      </c>
      <c r="AT186" s="144" t="s">
        <v>149</v>
      </c>
      <c r="AU186" s="144" t="s">
        <v>90</v>
      </c>
      <c r="AY186" s="18" t="s">
        <v>147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8" t="s">
        <v>88</v>
      </c>
      <c r="BK186" s="145">
        <f>ROUND(I186*H186,2)</f>
        <v>0</v>
      </c>
      <c r="BL186" s="18" t="s">
        <v>154</v>
      </c>
      <c r="BM186" s="144" t="s">
        <v>272</v>
      </c>
    </row>
    <row r="187" spans="2:65" s="1" customFormat="1" ht="11.25">
      <c r="B187" s="34"/>
      <c r="D187" s="146" t="s">
        <v>156</v>
      </c>
      <c r="F187" s="147" t="s">
        <v>273</v>
      </c>
      <c r="I187" s="148"/>
      <c r="L187" s="34"/>
      <c r="M187" s="149"/>
      <c r="T187" s="55"/>
      <c r="AT187" s="18" t="s">
        <v>156</v>
      </c>
      <c r="AU187" s="18" t="s">
        <v>90</v>
      </c>
    </row>
    <row r="188" spans="2:65" s="12" customFormat="1" ht="11.25">
      <c r="B188" s="150"/>
      <c r="D188" s="151" t="s">
        <v>158</v>
      </c>
      <c r="E188" s="152" t="s">
        <v>79</v>
      </c>
      <c r="F188" s="153" t="s">
        <v>223</v>
      </c>
      <c r="H188" s="152" t="s">
        <v>79</v>
      </c>
      <c r="I188" s="154"/>
      <c r="L188" s="150"/>
      <c r="M188" s="155"/>
      <c r="T188" s="156"/>
      <c r="AT188" s="152" t="s">
        <v>158</v>
      </c>
      <c r="AU188" s="152" t="s">
        <v>90</v>
      </c>
      <c r="AV188" s="12" t="s">
        <v>88</v>
      </c>
      <c r="AW188" s="12" t="s">
        <v>42</v>
      </c>
      <c r="AX188" s="12" t="s">
        <v>81</v>
      </c>
      <c r="AY188" s="152" t="s">
        <v>147</v>
      </c>
    </row>
    <row r="189" spans="2:65" s="13" customFormat="1" ht="11.25">
      <c r="B189" s="157"/>
      <c r="D189" s="151" t="s">
        <v>158</v>
      </c>
      <c r="E189" s="158" t="s">
        <v>79</v>
      </c>
      <c r="F189" s="159" t="s">
        <v>274</v>
      </c>
      <c r="H189" s="160">
        <v>3.7440000000000002</v>
      </c>
      <c r="I189" s="161"/>
      <c r="L189" s="157"/>
      <c r="M189" s="162"/>
      <c r="T189" s="163"/>
      <c r="AT189" s="158" t="s">
        <v>158</v>
      </c>
      <c r="AU189" s="158" t="s">
        <v>90</v>
      </c>
      <c r="AV189" s="13" t="s">
        <v>90</v>
      </c>
      <c r="AW189" s="13" t="s">
        <v>42</v>
      </c>
      <c r="AX189" s="13" t="s">
        <v>88</v>
      </c>
      <c r="AY189" s="158" t="s">
        <v>147</v>
      </c>
    </row>
    <row r="190" spans="2:65" s="1" customFormat="1" ht="24.2" customHeight="1">
      <c r="B190" s="34"/>
      <c r="C190" s="133" t="s">
        <v>275</v>
      </c>
      <c r="D190" s="133" t="s">
        <v>149</v>
      </c>
      <c r="E190" s="134" t="s">
        <v>276</v>
      </c>
      <c r="F190" s="135" t="s">
        <v>277</v>
      </c>
      <c r="G190" s="136" t="s">
        <v>198</v>
      </c>
      <c r="H190" s="137">
        <v>5.9180000000000001</v>
      </c>
      <c r="I190" s="138"/>
      <c r="J190" s="139">
        <f>ROUND(I190*H190,2)</f>
        <v>0</v>
      </c>
      <c r="K190" s="135" t="s">
        <v>153</v>
      </c>
      <c r="L190" s="34"/>
      <c r="M190" s="140" t="s">
        <v>79</v>
      </c>
      <c r="N190" s="141" t="s">
        <v>51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154</v>
      </c>
      <c r="AT190" s="144" t="s">
        <v>149</v>
      </c>
      <c r="AU190" s="144" t="s">
        <v>90</v>
      </c>
      <c r="AY190" s="18" t="s">
        <v>147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8" t="s">
        <v>88</v>
      </c>
      <c r="BK190" s="145">
        <f>ROUND(I190*H190,2)</f>
        <v>0</v>
      </c>
      <c r="BL190" s="18" t="s">
        <v>154</v>
      </c>
      <c r="BM190" s="144" t="s">
        <v>278</v>
      </c>
    </row>
    <row r="191" spans="2:65" s="1" customFormat="1" ht="11.25">
      <c r="B191" s="34"/>
      <c r="D191" s="146" t="s">
        <v>156</v>
      </c>
      <c r="F191" s="147" t="s">
        <v>279</v>
      </c>
      <c r="I191" s="148"/>
      <c r="L191" s="34"/>
      <c r="M191" s="149"/>
      <c r="T191" s="55"/>
      <c r="AT191" s="18" t="s">
        <v>156</v>
      </c>
      <c r="AU191" s="18" t="s">
        <v>90</v>
      </c>
    </row>
    <row r="192" spans="2:65" s="12" customFormat="1" ht="11.25">
      <c r="B192" s="150"/>
      <c r="D192" s="151" t="s">
        <v>158</v>
      </c>
      <c r="E192" s="152" t="s">
        <v>79</v>
      </c>
      <c r="F192" s="153" t="s">
        <v>223</v>
      </c>
      <c r="H192" s="152" t="s">
        <v>79</v>
      </c>
      <c r="I192" s="154"/>
      <c r="L192" s="150"/>
      <c r="M192" s="155"/>
      <c r="T192" s="156"/>
      <c r="AT192" s="152" t="s">
        <v>158</v>
      </c>
      <c r="AU192" s="152" t="s">
        <v>90</v>
      </c>
      <c r="AV192" s="12" t="s">
        <v>88</v>
      </c>
      <c r="AW192" s="12" t="s">
        <v>42</v>
      </c>
      <c r="AX192" s="12" t="s">
        <v>81</v>
      </c>
      <c r="AY192" s="152" t="s">
        <v>147</v>
      </c>
    </row>
    <row r="193" spans="2:65" s="13" customFormat="1" ht="11.25">
      <c r="B193" s="157"/>
      <c r="D193" s="151" t="s">
        <v>158</v>
      </c>
      <c r="E193" s="158" t="s">
        <v>79</v>
      </c>
      <c r="F193" s="159" t="s">
        <v>280</v>
      </c>
      <c r="H193" s="160">
        <v>6.2009999999999996</v>
      </c>
      <c r="I193" s="161"/>
      <c r="L193" s="157"/>
      <c r="M193" s="162"/>
      <c r="T193" s="163"/>
      <c r="AT193" s="158" t="s">
        <v>158</v>
      </c>
      <c r="AU193" s="158" t="s">
        <v>90</v>
      </c>
      <c r="AV193" s="13" t="s">
        <v>90</v>
      </c>
      <c r="AW193" s="13" t="s">
        <v>42</v>
      </c>
      <c r="AX193" s="13" t="s">
        <v>81</v>
      </c>
      <c r="AY193" s="158" t="s">
        <v>147</v>
      </c>
    </row>
    <row r="194" spans="2:65" s="13" customFormat="1" ht="11.25">
      <c r="B194" s="157"/>
      <c r="D194" s="151" t="s">
        <v>158</v>
      </c>
      <c r="E194" s="158" t="s">
        <v>79</v>
      </c>
      <c r="F194" s="159" t="s">
        <v>281</v>
      </c>
      <c r="H194" s="160">
        <v>-0.28299999999999997</v>
      </c>
      <c r="I194" s="161"/>
      <c r="L194" s="157"/>
      <c r="M194" s="162"/>
      <c r="T194" s="163"/>
      <c r="AT194" s="158" t="s">
        <v>158</v>
      </c>
      <c r="AU194" s="158" t="s">
        <v>90</v>
      </c>
      <c r="AV194" s="13" t="s">
        <v>90</v>
      </c>
      <c r="AW194" s="13" t="s">
        <v>42</v>
      </c>
      <c r="AX194" s="13" t="s">
        <v>81</v>
      </c>
      <c r="AY194" s="158" t="s">
        <v>147</v>
      </c>
    </row>
    <row r="195" spans="2:65" s="15" customFormat="1" ht="11.25">
      <c r="B195" s="171"/>
      <c r="D195" s="151" t="s">
        <v>158</v>
      </c>
      <c r="E195" s="172" t="s">
        <v>79</v>
      </c>
      <c r="F195" s="173" t="s">
        <v>235</v>
      </c>
      <c r="H195" s="174">
        <v>5.9179999999999993</v>
      </c>
      <c r="I195" s="175"/>
      <c r="L195" s="171"/>
      <c r="M195" s="176"/>
      <c r="T195" s="177"/>
      <c r="AT195" s="172" t="s">
        <v>158</v>
      </c>
      <c r="AU195" s="172" t="s">
        <v>90</v>
      </c>
      <c r="AV195" s="15" t="s">
        <v>154</v>
      </c>
      <c r="AW195" s="15" t="s">
        <v>42</v>
      </c>
      <c r="AX195" s="15" t="s">
        <v>88</v>
      </c>
      <c r="AY195" s="172" t="s">
        <v>147</v>
      </c>
    </row>
    <row r="196" spans="2:65" s="1" customFormat="1" ht="16.5" customHeight="1">
      <c r="B196" s="34"/>
      <c r="C196" s="178" t="s">
        <v>282</v>
      </c>
      <c r="D196" s="178" t="s">
        <v>283</v>
      </c>
      <c r="E196" s="179" t="s">
        <v>284</v>
      </c>
      <c r="F196" s="180" t="s">
        <v>285</v>
      </c>
      <c r="G196" s="181" t="s">
        <v>260</v>
      </c>
      <c r="H196" s="182">
        <v>11.836</v>
      </c>
      <c r="I196" s="183"/>
      <c r="J196" s="184">
        <f>ROUND(I196*H196,2)</f>
        <v>0</v>
      </c>
      <c r="K196" s="180" t="s">
        <v>153</v>
      </c>
      <c r="L196" s="185"/>
      <c r="M196" s="186" t="s">
        <v>79</v>
      </c>
      <c r="N196" s="187" t="s">
        <v>51</v>
      </c>
      <c r="P196" s="142">
        <f>O196*H196</f>
        <v>0</v>
      </c>
      <c r="Q196" s="142">
        <v>1</v>
      </c>
      <c r="R196" s="142">
        <f>Q196*H196</f>
        <v>11.836</v>
      </c>
      <c r="S196" s="142">
        <v>0</v>
      </c>
      <c r="T196" s="143">
        <f>S196*H196</f>
        <v>0</v>
      </c>
      <c r="AR196" s="144" t="s">
        <v>211</v>
      </c>
      <c r="AT196" s="144" t="s">
        <v>283</v>
      </c>
      <c r="AU196" s="144" t="s">
        <v>90</v>
      </c>
      <c r="AY196" s="18" t="s">
        <v>147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8" t="s">
        <v>88</v>
      </c>
      <c r="BK196" s="145">
        <f>ROUND(I196*H196,2)</f>
        <v>0</v>
      </c>
      <c r="BL196" s="18" t="s">
        <v>154</v>
      </c>
      <c r="BM196" s="144" t="s">
        <v>286</v>
      </c>
    </row>
    <row r="197" spans="2:65" s="13" customFormat="1" ht="11.25">
      <c r="B197" s="157"/>
      <c r="D197" s="151" t="s">
        <v>158</v>
      </c>
      <c r="F197" s="159" t="s">
        <v>287</v>
      </c>
      <c r="H197" s="160">
        <v>11.836</v>
      </c>
      <c r="I197" s="161"/>
      <c r="L197" s="157"/>
      <c r="M197" s="162"/>
      <c r="T197" s="163"/>
      <c r="AT197" s="158" t="s">
        <v>158</v>
      </c>
      <c r="AU197" s="158" t="s">
        <v>90</v>
      </c>
      <c r="AV197" s="13" t="s">
        <v>90</v>
      </c>
      <c r="AW197" s="13" t="s">
        <v>4</v>
      </c>
      <c r="AX197" s="13" t="s">
        <v>88</v>
      </c>
      <c r="AY197" s="158" t="s">
        <v>147</v>
      </c>
    </row>
    <row r="198" spans="2:65" s="1" customFormat="1" ht="37.9" customHeight="1">
      <c r="B198" s="34"/>
      <c r="C198" s="133" t="s">
        <v>288</v>
      </c>
      <c r="D198" s="133" t="s">
        <v>149</v>
      </c>
      <c r="E198" s="134" t="s">
        <v>289</v>
      </c>
      <c r="F198" s="135" t="s">
        <v>290</v>
      </c>
      <c r="G198" s="136" t="s">
        <v>152</v>
      </c>
      <c r="H198" s="137">
        <v>75</v>
      </c>
      <c r="I198" s="138"/>
      <c r="J198" s="139">
        <f>ROUND(I198*H198,2)</f>
        <v>0</v>
      </c>
      <c r="K198" s="135" t="s">
        <v>153</v>
      </c>
      <c r="L198" s="34"/>
      <c r="M198" s="140" t="s">
        <v>79</v>
      </c>
      <c r="N198" s="141" t="s">
        <v>51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154</v>
      </c>
      <c r="AT198" s="144" t="s">
        <v>149</v>
      </c>
      <c r="AU198" s="144" t="s">
        <v>90</v>
      </c>
      <c r="AY198" s="18" t="s">
        <v>147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8" t="s">
        <v>88</v>
      </c>
      <c r="BK198" s="145">
        <f>ROUND(I198*H198,2)</f>
        <v>0</v>
      </c>
      <c r="BL198" s="18" t="s">
        <v>154</v>
      </c>
      <c r="BM198" s="144" t="s">
        <v>291</v>
      </c>
    </row>
    <row r="199" spans="2:65" s="1" customFormat="1" ht="11.25">
      <c r="B199" s="34"/>
      <c r="D199" s="146" t="s">
        <v>156</v>
      </c>
      <c r="F199" s="147" t="s">
        <v>292</v>
      </c>
      <c r="I199" s="148"/>
      <c r="L199" s="34"/>
      <c r="M199" s="149"/>
      <c r="T199" s="55"/>
      <c r="AT199" s="18" t="s">
        <v>156</v>
      </c>
      <c r="AU199" s="18" t="s">
        <v>90</v>
      </c>
    </row>
    <row r="200" spans="2:65" s="12" customFormat="1" ht="11.25">
      <c r="B200" s="150"/>
      <c r="D200" s="151" t="s">
        <v>158</v>
      </c>
      <c r="E200" s="152" t="s">
        <v>79</v>
      </c>
      <c r="F200" s="153" t="s">
        <v>159</v>
      </c>
      <c r="H200" s="152" t="s">
        <v>79</v>
      </c>
      <c r="I200" s="154"/>
      <c r="L200" s="150"/>
      <c r="M200" s="155"/>
      <c r="T200" s="156"/>
      <c r="AT200" s="152" t="s">
        <v>158</v>
      </c>
      <c r="AU200" s="152" t="s">
        <v>90</v>
      </c>
      <c r="AV200" s="12" t="s">
        <v>88</v>
      </c>
      <c r="AW200" s="12" t="s">
        <v>42</v>
      </c>
      <c r="AX200" s="12" t="s">
        <v>81</v>
      </c>
      <c r="AY200" s="152" t="s">
        <v>147</v>
      </c>
    </row>
    <row r="201" spans="2:65" s="12" customFormat="1" ht="11.25">
      <c r="B201" s="150"/>
      <c r="D201" s="151" t="s">
        <v>158</v>
      </c>
      <c r="E201" s="152" t="s">
        <v>79</v>
      </c>
      <c r="F201" s="153" t="s">
        <v>293</v>
      </c>
      <c r="H201" s="152" t="s">
        <v>79</v>
      </c>
      <c r="I201" s="154"/>
      <c r="L201" s="150"/>
      <c r="M201" s="155"/>
      <c r="T201" s="156"/>
      <c r="AT201" s="152" t="s">
        <v>158</v>
      </c>
      <c r="AU201" s="152" t="s">
        <v>90</v>
      </c>
      <c r="AV201" s="12" t="s">
        <v>88</v>
      </c>
      <c r="AW201" s="12" t="s">
        <v>42</v>
      </c>
      <c r="AX201" s="12" t="s">
        <v>81</v>
      </c>
      <c r="AY201" s="152" t="s">
        <v>147</v>
      </c>
    </row>
    <row r="202" spans="2:65" s="13" customFormat="1" ht="11.25">
      <c r="B202" s="157"/>
      <c r="D202" s="151" t="s">
        <v>158</v>
      </c>
      <c r="E202" s="158" t="s">
        <v>79</v>
      </c>
      <c r="F202" s="159" t="s">
        <v>294</v>
      </c>
      <c r="H202" s="160">
        <v>75</v>
      </c>
      <c r="I202" s="161"/>
      <c r="L202" s="157"/>
      <c r="M202" s="162"/>
      <c r="T202" s="163"/>
      <c r="AT202" s="158" t="s">
        <v>158</v>
      </c>
      <c r="AU202" s="158" t="s">
        <v>90</v>
      </c>
      <c r="AV202" s="13" t="s">
        <v>90</v>
      </c>
      <c r="AW202" s="13" t="s">
        <v>42</v>
      </c>
      <c r="AX202" s="13" t="s">
        <v>88</v>
      </c>
      <c r="AY202" s="158" t="s">
        <v>147</v>
      </c>
    </row>
    <row r="203" spans="2:65" s="1" customFormat="1" ht="24.2" customHeight="1">
      <c r="B203" s="34"/>
      <c r="C203" s="133" t="s">
        <v>295</v>
      </c>
      <c r="D203" s="133" t="s">
        <v>149</v>
      </c>
      <c r="E203" s="134" t="s">
        <v>296</v>
      </c>
      <c r="F203" s="135" t="s">
        <v>297</v>
      </c>
      <c r="G203" s="136" t="s">
        <v>152</v>
      </c>
      <c r="H203" s="137">
        <v>75</v>
      </c>
      <c r="I203" s="138"/>
      <c r="J203" s="139">
        <f>ROUND(I203*H203,2)</f>
        <v>0</v>
      </c>
      <c r="K203" s="135" t="s">
        <v>153</v>
      </c>
      <c r="L203" s="34"/>
      <c r="M203" s="140" t="s">
        <v>79</v>
      </c>
      <c r="N203" s="141" t="s">
        <v>51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154</v>
      </c>
      <c r="AT203" s="144" t="s">
        <v>149</v>
      </c>
      <c r="AU203" s="144" t="s">
        <v>90</v>
      </c>
      <c r="AY203" s="18" t="s">
        <v>147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8" t="s">
        <v>88</v>
      </c>
      <c r="BK203" s="145">
        <f>ROUND(I203*H203,2)</f>
        <v>0</v>
      </c>
      <c r="BL203" s="18" t="s">
        <v>154</v>
      </c>
      <c r="BM203" s="144" t="s">
        <v>298</v>
      </c>
    </row>
    <row r="204" spans="2:65" s="1" customFormat="1" ht="11.25">
      <c r="B204" s="34"/>
      <c r="D204" s="146" t="s">
        <v>156</v>
      </c>
      <c r="F204" s="147" t="s">
        <v>299</v>
      </c>
      <c r="I204" s="148"/>
      <c r="L204" s="34"/>
      <c r="M204" s="149"/>
      <c r="T204" s="55"/>
      <c r="AT204" s="18" t="s">
        <v>156</v>
      </c>
      <c r="AU204" s="18" t="s">
        <v>90</v>
      </c>
    </row>
    <row r="205" spans="2:65" s="12" customFormat="1" ht="11.25">
      <c r="B205" s="150"/>
      <c r="D205" s="151" t="s">
        <v>158</v>
      </c>
      <c r="E205" s="152" t="s">
        <v>79</v>
      </c>
      <c r="F205" s="153" t="s">
        <v>159</v>
      </c>
      <c r="H205" s="152" t="s">
        <v>79</v>
      </c>
      <c r="I205" s="154"/>
      <c r="L205" s="150"/>
      <c r="M205" s="155"/>
      <c r="T205" s="156"/>
      <c r="AT205" s="152" t="s">
        <v>158</v>
      </c>
      <c r="AU205" s="152" t="s">
        <v>90</v>
      </c>
      <c r="AV205" s="12" t="s">
        <v>88</v>
      </c>
      <c r="AW205" s="12" t="s">
        <v>42</v>
      </c>
      <c r="AX205" s="12" t="s">
        <v>81</v>
      </c>
      <c r="AY205" s="152" t="s">
        <v>147</v>
      </c>
    </row>
    <row r="206" spans="2:65" s="12" customFormat="1" ht="11.25">
      <c r="B206" s="150"/>
      <c r="D206" s="151" t="s">
        <v>158</v>
      </c>
      <c r="E206" s="152" t="s">
        <v>79</v>
      </c>
      <c r="F206" s="153" t="s">
        <v>300</v>
      </c>
      <c r="H206" s="152" t="s">
        <v>79</v>
      </c>
      <c r="I206" s="154"/>
      <c r="L206" s="150"/>
      <c r="M206" s="155"/>
      <c r="T206" s="156"/>
      <c r="AT206" s="152" t="s">
        <v>158</v>
      </c>
      <c r="AU206" s="152" t="s">
        <v>90</v>
      </c>
      <c r="AV206" s="12" t="s">
        <v>88</v>
      </c>
      <c r="AW206" s="12" t="s">
        <v>42</v>
      </c>
      <c r="AX206" s="12" t="s">
        <v>81</v>
      </c>
      <c r="AY206" s="152" t="s">
        <v>147</v>
      </c>
    </row>
    <row r="207" spans="2:65" s="13" customFormat="1" ht="11.25">
      <c r="B207" s="157"/>
      <c r="D207" s="151" t="s">
        <v>158</v>
      </c>
      <c r="E207" s="158" t="s">
        <v>79</v>
      </c>
      <c r="F207" s="159" t="s">
        <v>294</v>
      </c>
      <c r="H207" s="160">
        <v>75</v>
      </c>
      <c r="I207" s="161"/>
      <c r="L207" s="157"/>
      <c r="M207" s="162"/>
      <c r="T207" s="163"/>
      <c r="AT207" s="158" t="s">
        <v>158</v>
      </c>
      <c r="AU207" s="158" t="s">
        <v>90</v>
      </c>
      <c r="AV207" s="13" t="s">
        <v>90</v>
      </c>
      <c r="AW207" s="13" t="s">
        <v>42</v>
      </c>
      <c r="AX207" s="13" t="s">
        <v>88</v>
      </c>
      <c r="AY207" s="158" t="s">
        <v>147</v>
      </c>
    </row>
    <row r="208" spans="2:65" s="1" customFormat="1" ht="24.2" customHeight="1">
      <c r="B208" s="34"/>
      <c r="C208" s="133" t="s">
        <v>7</v>
      </c>
      <c r="D208" s="133" t="s">
        <v>149</v>
      </c>
      <c r="E208" s="134" t="s">
        <v>301</v>
      </c>
      <c r="F208" s="135" t="s">
        <v>302</v>
      </c>
      <c r="G208" s="136" t="s">
        <v>152</v>
      </c>
      <c r="H208" s="137">
        <v>75</v>
      </c>
      <c r="I208" s="138"/>
      <c r="J208" s="139">
        <f>ROUND(I208*H208,2)</f>
        <v>0</v>
      </c>
      <c r="K208" s="135" t="s">
        <v>153</v>
      </c>
      <c r="L208" s="34"/>
      <c r="M208" s="140" t="s">
        <v>79</v>
      </c>
      <c r="N208" s="141" t="s">
        <v>51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154</v>
      </c>
      <c r="AT208" s="144" t="s">
        <v>149</v>
      </c>
      <c r="AU208" s="144" t="s">
        <v>90</v>
      </c>
      <c r="AY208" s="18" t="s">
        <v>147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8" t="s">
        <v>88</v>
      </c>
      <c r="BK208" s="145">
        <f>ROUND(I208*H208,2)</f>
        <v>0</v>
      </c>
      <c r="BL208" s="18" t="s">
        <v>154</v>
      </c>
      <c r="BM208" s="144" t="s">
        <v>303</v>
      </c>
    </row>
    <row r="209" spans="2:65" s="1" customFormat="1" ht="11.25">
      <c r="B209" s="34"/>
      <c r="D209" s="146" t="s">
        <v>156</v>
      </c>
      <c r="F209" s="147" t="s">
        <v>304</v>
      </c>
      <c r="I209" s="148"/>
      <c r="L209" s="34"/>
      <c r="M209" s="149"/>
      <c r="T209" s="55"/>
      <c r="AT209" s="18" t="s">
        <v>156</v>
      </c>
      <c r="AU209" s="18" t="s">
        <v>90</v>
      </c>
    </row>
    <row r="210" spans="2:65" s="12" customFormat="1" ht="11.25">
      <c r="B210" s="150"/>
      <c r="D210" s="151" t="s">
        <v>158</v>
      </c>
      <c r="E210" s="152" t="s">
        <v>79</v>
      </c>
      <c r="F210" s="153" t="s">
        <v>159</v>
      </c>
      <c r="H210" s="152" t="s">
        <v>79</v>
      </c>
      <c r="I210" s="154"/>
      <c r="L210" s="150"/>
      <c r="M210" s="155"/>
      <c r="T210" s="156"/>
      <c r="AT210" s="152" t="s">
        <v>158</v>
      </c>
      <c r="AU210" s="152" t="s">
        <v>90</v>
      </c>
      <c r="AV210" s="12" t="s">
        <v>88</v>
      </c>
      <c r="AW210" s="12" t="s">
        <v>42</v>
      </c>
      <c r="AX210" s="12" t="s">
        <v>81</v>
      </c>
      <c r="AY210" s="152" t="s">
        <v>147</v>
      </c>
    </row>
    <row r="211" spans="2:65" s="12" customFormat="1" ht="11.25">
      <c r="B211" s="150"/>
      <c r="D211" s="151" t="s">
        <v>158</v>
      </c>
      <c r="E211" s="152" t="s">
        <v>79</v>
      </c>
      <c r="F211" s="153" t="s">
        <v>293</v>
      </c>
      <c r="H211" s="152" t="s">
        <v>79</v>
      </c>
      <c r="I211" s="154"/>
      <c r="L211" s="150"/>
      <c r="M211" s="155"/>
      <c r="T211" s="156"/>
      <c r="AT211" s="152" t="s">
        <v>158</v>
      </c>
      <c r="AU211" s="152" t="s">
        <v>90</v>
      </c>
      <c r="AV211" s="12" t="s">
        <v>88</v>
      </c>
      <c r="AW211" s="12" t="s">
        <v>42</v>
      </c>
      <c r="AX211" s="12" t="s">
        <v>81</v>
      </c>
      <c r="AY211" s="152" t="s">
        <v>147</v>
      </c>
    </row>
    <row r="212" spans="2:65" s="13" customFormat="1" ht="11.25">
      <c r="B212" s="157"/>
      <c r="D212" s="151" t="s">
        <v>158</v>
      </c>
      <c r="E212" s="158" t="s">
        <v>79</v>
      </c>
      <c r="F212" s="159" t="s">
        <v>294</v>
      </c>
      <c r="H212" s="160">
        <v>75</v>
      </c>
      <c r="I212" s="161"/>
      <c r="L212" s="157"/>
      <c r="M212" s="162"/>
      <c r="T212" s="163"/>
      <c r="AT212" s="158" t="s">
        <v>158</v>
      </c>
      <c r="AU212" s="158" t="s">
        <v>90</v>
      </c>
      <c r="AV212" s="13" t="s">
        <v>90</v>
      </c>
      <c r="AW212" s="13" t="s">
        <v>42</v>
      </c>
      <c r="AX212" s="13" t="s">
        <v>88</v>
      </c>
      <c r="AY212" s="158" t="s">
        <v>147</v>
      </c>
    </row>
    <row r="213" spans="2:65" s="1" customFormat="1" ht="16.5" customHeight="1">
      <c r="B213" s="34"/>
      <c r="C213" s="178" t="s">
        <v>305</v>
      </c>
      <c r="D213" s="178" t="s">
        <v>283</v>
      </c>
      <c r="E213" s="179" t="s">
        <v>306</v>
      </c>
      <c r="F213" s="180" t="s">
        <v>307</v>
      </c>
      <c r="G213" s="181" t="s">
        <v>308</v>
      </c>
      <c r="H213" s="182">
        <v>1.5</v>
      </c>
      <c r="I213" s="183"/>
      <c r="J213" s="184">
        <f>ROUND(I213*H213,2)</f>
        <v>0</v>
      </c>
      <c r="K213" s="180" t="s">
        <v>153</v>
      </c>
      <c r="L213" s="185"/>
      <c r="M213" s="186" t="s">
        <v>79</v>
      </c>
      <c r="N213" s="187" t="s">
        <v>51</v>
      </c>
      <c r="P213" s="142">
        <f>O213*H213</f>
        <v>0</v>
      </c>
      <c r="Q213" s="142">
        <v>1E-3</v>
      </c>
      <c r="R213" s="142">
        <f>Q213*H213</f>
        <v>1.5E-3</v>
      </c>
      <c r="S213" s="142">
        <v>0</v>
      </c>
      <c r="T213" s="143">
        <f>S213*H213</f>
        <v>0</v>
      </c>
      <c r="AR213" s="144" t="s">
        <v>211</v>
      </c>
      <c r="AT213" s="144" t="s">
        <v>283</v>
      </c>
      <c r="AU213" s="144" t="s">
        <v>90</v>
      </c>
      <c r="AY213" s="18" t="s">
        <v>147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8" t="s">
        <v>88</v>
      </c>
      <c r="BK213" s="145">
        <f>ROUND(I213*H213,2)</f>
        <v>0</v>
      </c>
      <c r="BL213" s="18" t="s">
        <v>154</v>
      </c>
      <c r="BM213" s="144" t="s">
        <v>309</v>
      </c>
    </row>
    <row r="214" spans="2:65" s="13" customFormat="1" ht="11.25">
      <c r="B214" s="157"/>
      <c r="D214" s="151" t="s">
        <v>158</v>
      </c>
      <c r="F214" s="159" t="s">
        <v>310</v>
      </c>
      <c r="H214" s="160">
        <v>1.5</v>
      </c>
      <c r="I214" s="161"/>
      <c r="L214" s="157"/>
      <c r="M214" s="162"/>
      <c r="T214" s="163"/>
      <c r="AT214" s="158" t="s">
        <v>158</v>
      </c>
      <c r="AU214" s="158" t="s">
        <v>90</v>
      </c>
      <c r="AV214" s="13" t="s">
        <v>90</v>
      </c>
      <c r="AW214" s="13" t="s">
        <v>4</v>
      </c>
      <c r="AX214" s="13" t="s">
        <v>88</v>
      </c>
      <c r="AY214" s="158" t="s">
        <v>147</v>
      </c>
    </row>
    <row r="215" spans="2:65" s="1" customFormat="1" ht="24.2" customHeight="1">
      <c r="B215" s="34"/>
      <c r="C215" s="133" t="s">
        <v>311</v>
      </c>
      <c r="D215" s="133" t="s">
        <v>149</v>
      </c>
      <c r="E215" s="134" t="s">
        <v>312</v>
      </c>
      <c r="F215" s="135" t="s">
        <v>313</v>
      </c>
      <c r="G215" s="136" t="s">
        <v>152</v>
      </c>
      <c r="H215" s="137">
        <v>75</v>
      </c>
      <c r="I215" s="138"/>
      <c r="J215" s="139">
        <f>ROUND(I215*H215,2)</f>
        <v>0</v>
      </c>
      <c r="K215" s="135" t="s">
        <v>153</v>
      </c>
      <c r="L215" s="34"/>
      <c r="M215" s="140" t="s">
        <v>79</v>
      </c>
      <c r="N215" s="141" t="s">
        <v>51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154</v>
      </c>
      <c r="AT215" s="144" t="s">
        <v>149</v>
      </c>
      <c r="AU215" s="144" t="s">
        <v>90</v>
      </c>
      <c r="AY215" s="18" t="s">
        <v>147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8" t="s">
        <v>88</v>
      </c>
      <c r="BK215" s="145">
        <f>ROUND(I215*H215,2)</f>
        <v>0</v>
      </c>
      <c r="BL215" s="18" t="s">
        <v>154</v>
      </c>
      <c r="BM215" s="144" t="s">
        <v>314</v>
      </c>
    </row>
    <row r="216" spans="2:65" s="1" customFormat="1" ht="11.25">
      <c r="B216" s="34"/>
      <c r="D216" s="146" t="s">
        <v>156</v>
      </c>
      <c r="F216" s="147" t="s">
        <v>315</v>
      </c>
      <c r="I216" s="148"/>
      <c r="L216" s="34"/>
      <c r="M216" s="149"/>
      <c r="T216" s="55"/>
      <c r="AT216" s="18" t="s">
        <v>156</v>
      </c>
      <c r="AU216" s="18" t="s">
        <v>90</v>
      </c>
    </row>
    <row r="217" spans="2:65" s="12" customFormat="1" ht="11.25">
      <c r="B217" s="150"/>
      <c r="D217" s="151" t="s">
        <v>158</v>
      </c>
      <c r="E217" s="152" t="s">
        <v>79</v>
      </c>
      <c r="F217" s="153" t="s">
        <v>159</v>
      </c>
      <c r="H217" s="152" t="s">
        <v>79</v>
      </c>
      <c r="I217" s="154"/>
      <c r="L217" s="150"/>
      <c r="M217" s="155"/>
      <c r="T217" s="156"/>
      <c r="AT217" s="152" t="s">
        <v>158</v>
      </c>
      <c r="AU217" s="152" t="s">
        <v>90</v>
      </c>
      <c r="AV217" s="12" t="s">
        <v>88</v>
      </c>
      <c r="AW217" s="12" t="s">
        <v>42</v>
      </c>
      <c r="AX217" s="12" t="s">
        <v>81</v>
      </c>
      <c r="AY217" s="152" t="s">
        <v>147</v>
      </c>
    </row>
    <row r="218" spans="2:65" s="12" customFormat="1" ht="11.25">
      <c r="B218" s="150"/>
      <c r="D218" s="151" t="s">
        <v>158</v>
      </c>
      <c r="E218" s="152" t="s">
        <v>79</v>
      </c>
      <c r="F218" s="153" t="s">
        <v>293</v>
      </c>
      <c r="H218" s="152" t="s">
        <v>79</v>
      </c>
      <c r="I218" s="154"/>
      <c r="L218" s="150"/>
      <c r="M218" s="155"/>
      <c r="T218" s="156"/>
      <c r="AT218" s="152" t="s">
        <v>158</v>
      </c>
      <c r="AU218" s="152" t="s">
        <v>90</v>
      </c>
      <c r="AV218" s="12" t="s">
        <v>88</v>
      </c>
      <c r="AW218" s="12" t="s">
        <v>42</v>
      </c>
      <c r="AX218" s="12" t="s">
        <v>81</v>
      </c>
      <c r="AY218" s="152" t="s">
        <v>147</v>
      </c>
    </row>
    <row r="219" spans="2:65" s="13" customFormat="1" ht="11.25">
      <c r="B219" s="157"/>
      <c r="D219" s="151" t="s">
        <v>158</v>
      </c>
      <c r="E219" s="158" t="s">
        <v>79</v>
      </c>
      <c r="F219" s="159" t="s">
        <v>294</v>
      </c>
      <c r="H219" s="160">
        <v>75</v>
      </c>
      <c r="I219" s="161"/>
      <c r="L219" s="157"/>
      <c r="M219" s="162"/>
      <c r="T219" s="163"/>
      <c r="AT219" s="158" t="s">
        <v>158</v>
      </c>
      <c r="AU219" s="158" t="s">
        <v>90</v>
      </c>
      <c r="AV219" s="13" t="s">
        <v>90</v>
      </c>
      <c r="AW219" s="13" t="s">
        <v>42</v>
      </c>
      <c r="AX219" s="13" t="s">
        <v>88</v>
      </c>
      <c r="AY219" s="158" t="s">
        <v>147</v>
      </c>
    </row>
    <row r="220" spans="2:65" s="1" customFormat="1" ht="24.2" customHeight="1">
      <c r="B220" s="34"/>
      <c r="C220" s="133" t="s">
        <v>316</v>
      </c>
      <c r="D220" s="133" t="s">
        <v>149</v>
      </c>
      <c r="E220" s="134" t="s">
        <v>317</v>
      </c>
      <c r="F220" s="135" t="s">
        <v>318</v>
      </c>
      <c r="G220" s="136" t="s">
        <v>152</v>
      </c>
      <c r="H220" s="137">
        <v>297.33</v>
      </c>
      <c r="I220" s="138"/>
      <c r="J220" s="139">
        <f>ROUND(I220*H220,2)</f>
        <v>0</v>
      </c>
      <c r="K220" s="135" t="s">
        <v>153</v>
      </c>
      <c r="L220" s="34"/>
      <c r="M220" s="140" t="s">
        <v>79</v>
      </c>
      <c r="N220" s="141" t="s">
        <v>51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154</v>
      </c>
      <c r="AT220" s="144" t="s">
        <v>149</v>
      </c>
      <c r="AU220" s="144" t="s">
        <v>90</v>
      </c>
      <c r="AY220" s="18" t="s">
        <v>147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8" t="s">
        <v>88</v>
      </c>
      <c r="BK220" s="145">
        <f>ROUND(I220*H220,2)</f>
        <v>0</v>
      </c>
      <c r="BL220" s="18" t="s">
        <v>154</v>
      </c>
      <c r="BM220" s="144" t="s">
        <v>319</v>
      </c>
    </row>
    <row r="221" spans="2:65" s="1" customFormat="1" ht="11.25">
      <c r="B221" s="34"/>
      <c r="D221" s="146" t="s">
        <v>156</v>
      </c>
      <c r="F221" s="147" t="s">
        <v>320</v>
      </c>
      <c r="I221" s="148"/>
      <c r="L221" s="34"/>
      <c r="M221" s="149"/>
      <c r="T221" s="55"/>
      <c r="AT221" s="18" t="s">
        <v>156</v>
      </c>
      <c r="AU221" s="18" t="s">
        <v>90</v>
      </c>
    </row>
    <row r="222" spans="2:65" s="12" customFormat="1" ht="11.25">
      <c r="B222" s="150"/>
      <c r="D222" s="151" t="s">
        <v>158</v>
      </c>
      <c r="E222" s="152" t="s">
        <v>79</v>
      </c>
      <c r="F222" s="153" t="s">
        <v>159</v>
      </c>
      <c r="H222" s="152" t="s">
        <v>79</v>
      </c>
      <c r="I222" s="154"/>
      <c r="L222" s="150"/>
      <c r="M222" s="155"/>
      <c r="T222" s="156"/>
      <c r="AT222" s="152" t="s">
        <v>158</v>
      </c>
      <c r="AU222" s="152" t="s">
        <v>90</v>
      </c>
      <c r="AV222" s="12" t="s">
        <v>88</v>
      </c>
      <c r="AW222" s="12" t="s">
        <v>42</v>
      </c>
      <c r="AX222" s="12" t="s">
        <v>81</v>
      </c>
      <c r="AY222" s="152" t="s">
        <v>147</v>
      </c>
    </row>
    <row r="223" spans="2:65" s="12" customFormat="1" ht="11.25">
      <c r="B223" s="150"/>
      <c r="D223" s="151" t="s">
        <v>158</v>
      </c>
      <c r="E223" s="152" t="s">
        <v>79</v>
      </c>
      <c r="F223" s="153" t="s">
        <v>202</v>
      </c>
      <c r="H223" s="152" t="s">
        <v>79</v>
      </c>
      <c r="I223" s="154"/>
      <c r="L223" s="150"/>
      <c r="M223" s="155"/>
      <c r="T223" s="156"/>
      <c r="AT223" s="152" t="s">
        <v>158</v>
      </c>
      <c r="AU223" s="152" t="s">
        <v>90</v>
      </c>
      <c r="AV223" s="12" t="s">
        <v>88</v>
      </c>
      <c r="AW223" s="12" t="s">
        <v>42</v>
      </c>
      <c r="AX223" s="12" t="s">
        <v>81</v>
      </c>
      <c r="AY223" s="152" t="s">
        <v>147</v>
      </c>
    </row>
    <row r="224" spans="2:65" s="13" customFormat="1" ht="11.25">
      <c r="B224" s="157"/>
      <c r="D224" s="151" t="s">
        <v>158</v>
      </c>
      <c r="E224" s="158" t="s">
        <v>79</v>
      </c>
      <c r="F224" s="159" t="s">
        <v>321</v>
      </c>
      <c r="H224" s="160">
        <v>120</v>
      </c>
      <c r="I224" s="161"/>
      <c r="L224" s="157"/>
      <c r="M224" s="162"/>
      <c r="T224" s="163"/>
      <c r="AT224" s="158" t="s">
        <v>158</v>
      </c>
      <c r="AU224" s="158" t="s">
        <v>90</v>
      </c>
      <c r="AV224" s="13" t="s">
        <v>90</v>
      </c>
      <c r="AW224" s="13" t="s">
        <v>42</v>
      </c>
      <c r="AX224" s="13" t="s">
        <v>81</v>
      </c>
      <c r="AY224" s="158" t="s">
        <v>147</v>
      </c>
    </row>
    <row r="225" spans="2:65" s="12" customFormat="1" ht="11.25">
      <c r="B225" s="150"/>
      <c r="D225" s="151" t="s">
        <v>158</v>
      </c>
      <c r="E225" s="152" t="s">
        <v>79</v>
      </c>
      <c r="F225" s="153" t="s">
        <v>204</v>
      </c>
      <c r="H225" s="152" t="s">
        <v>79</v>
      </c>
      <c r="I225" s="154"/>
      <c r="L225" s="150"/>
      <c r="M225" s="155"/>
      <c r="T225" s="156"/>
      <c r="AT225" s="152" t="s">
        <v>158</v>
      </c>
      <c r="AU225" s="152" t="s">
        <v>90</v>
      </c>
      <c r="AV225" s="12" t="s">
        <v>88</v>
      </c>
      <c r="AW225" s="12" t="s">
        <v>42</v>
      </c>
      <c r="AX225" s="12" t="s">
        <v>81</v>
      </c>
      <c r="AY225" s="152" t="s">
        <v>147</v>
      </c>
    </row>
    <row r="226" spans="2:65" s="13" customFormat="1" ht="11.25">
      <c r="B226" s="157"/>
      <c r="D226" s="151" t="s">
        <v>158</v>
      </c>
      <c r="E226" s="158" t="s">
        <v>79</v>
      </c>
      <c r="F226" s="159" t="s">
        <v>322</v>
      </c>
      <c r="H226" s="160">
        <v>128</v>
      </c>
      <c r="I226" s="161"/>
      <c r="L226" s="157"/>
      <c r="M226" s="162"/>
      <c r="T226" s="163"/>
      <c r="AT226" s="158" t="s">
        <v>158</v>
      </c>
      <c r="AU226" s="158" t="s">
        <v>90</v>
      </c>
      <c r="AV226" s="13" t="s">
        <v>90</v>
      </c>
      <c r="AW226" s="13" t="s">
        <v>42</v>
      </c>
      <c r="AX226" s="13" t="s">
        <v>81</v>
      </c>
      <c r="AY226" s="158" t="s">
        <v>147</v>
      </c>
    </row>
    <row r="227" spans="2:65" s="12" customFormat="1" ht="11.25">
      <c r="B227" s="150"/>
      <c r="D227" s="151" t="s">
        <v>158</v>
      </c>
      <c r="E227" s="152" t="s">
        <v>79</v>
      </c>
      <c r="F227" s="153" t="s">
        <v>206</v>
      </c>
      <c r="H227" s="152" t="s">
        <v>79</v>
      </c>
      <c r="I227" s="154"/>
      <c r="L227" s="150"/>
      <c r="M227" s="155"/>
      <c r="T227" s="156"/>
      <c r="AT227" s="152" t="s">
        <v>158</v>
      </c>
      <c r="AU227" s="152" t="s">
        <v>90</v>
      </c>
      <c r="AV227" s="12" t="s">
        <v>88</v>
      </c>
      <c r="AW227" s="12" t="s">
        <v>42</v>
      </c>
      <c r="AX227" s="12" t="s">
        <v>81</v>
      </c>
      <c r="AY227" s="152" t="s">
        <v>147</v>
      </c>
    </row>
    <row r="228" spans="2:65" s="13" customFormat="1" ht="11.25">
      <c r="B228" s="157"/>
      <c r="D228" s="151" t="s">
        <v>158</v>
      </c>
      <c r="E228" s="158" t="s">
        <v>79</v>
      </c>
      <c r="F228" s="159" t="s">
        <v>323</v>
      </c>
      <c r="H228" s="160">
        <v>22.3</v>
      </c>
      <c r="I228" s="161"/>
      <c r="L228" s="157"/>
      <c r="M228" s="162"/>
      <c r="T228" s="163"/>
      <c r="AT228" s="158" t="s">
        <v>158</v>
      </c>
      <c r="AU228" s="158" t="s">
        <v>90</v>
      </c>
      <c r="AV228" s="13" t="s">
        <v>90</v>
      </c>
      <c r="AW228" s="13" t="s">
        <v>42</v>
      </c>
      <c r="AX228" s="13" t="s">
        <v>81</v>
      </c>
      <c r="AY228" s="158" t="s">
        <v>147</v>
      </c>
    </row>
    <row r="229" spans="2:65" s="14" customFormat="1" ht="11.25">
      <c r="B229" s="164"/>
      <c r="D229" s="151" t="s">
        <v>158</v>
      </c>
      <c r="E229" s="165" t="s">
        <v>79</v>
      </c>
      <c r="F229" s="166" t="s">
        <v>208</v>
      </c>
      <c r="H229" s="167">
        <v>270.3</v>
      </c>
      <c r="I229" s="168"/>
      <c r="L229" s="164"/>
      <c r="M229" s="169"/>
      <c r="T229" s="170"/>
      <c r="AT229" s="165" t="s">
        <v>158</v>
      </c>
      <c r="AU229" s="165" t="s">
        <v>90</v>
      </c>
      <c r="AV229" s="14" t="s">
        <v>167</v>
      </c>
      <c r="AW229" s="14" t="s">
        <v>42</v>
      </c>
      <c r="AX229" s="14" t="s">
        <v>81</v>
      </c>
      <c r="AY229" s="165" t="s">
        <v>147</v>
      </c>
    </row>
    <row r="230" spans="2:65" s="12" customFormat="1" ht="11.25">
      <c r="B230" s="150"/>
      <c r="D230" s="151" t="s">
        <v>158</v>
      </c>
      <c r="E230" s="152" t="s">
        <v>79</v>
      </c>
      <c r="F230" s="153" t="s">
        <v>209</v>
      </c>
      <c r="H230" s="152" t="s">
        <v>79</v>
      </c>
      <c r="I230" s="154"/>
      <c r="L230" s="150"/>
      <c r="M230" s="155"/>
      <c r="T230" s="156"/>
      <c r="AT230" s="152" t="s">
        <v>158</v>
      </c>
      <c r="AU230" s="152" t="s">
        <v>90</v>
      </c>
      <c r="AV230" s="12" t="s">
        <v>88</v>
      </c>
      <c r="AW230" s="12" t="s">
        <v>42</v>
      </c>
      <c r="AX230" s="12" t="s">
        <v>81</v>
      </c>
      <c r="AY230" s="152" t="s">
        <v>147</v>
      </c>
    </row>
    <row r="231" spans="2:65" s="13" customFormat="1" ht="11.25">
      <c r="B231" s="157"/>
      <c r="D231" s="151" t="s">
        <v>158</v>
      </c>
      <c r="E231" s="158" t="s">
        <v>79</v>
      </c>
      <c r="F231" s="159" t="s">
        <v>324</v>
      </c>
      <c r="H231" s="160">
        <v>297.33</v>
      </c>
      <c r="I231" s="161"/>
      <c r="L231" s="157"/>
      <c r="M231" s="162"/>
      <c r="T231" s="163"/>
      <c r="AT231" s="158" t="s">
        <v>158</v>
      </c>
      <c r="AU231" s="158" t="s">
        <v>90</v>
      </c>
      <c r="AV231" s="13" t="s">
        <v>90</v>
      </c>
      <c r="AW231" s="13" t="s">
        <v>42</v>
      </c>
      <c r="AX231" s="13" t="s">
        <v>88</v>
      </c>
      <c r="AY231" s="158" t="s">
        <v>147</v>
      </c>
    </row>
    <row r="232" spans="2:65" s="1" customFormat="1" ht="33" customHeight="1">
      <c r="B232" s="34"/>
      <c r="C232" s="133" t="s">
        <v>325</v>
      </c>
      <c r="D232" s="133" t="s">
        <v>149</v>
      </c>
      <c r="E232" s="134" t="s">
        <v>326</v>
      </c>
      <c r="F232" s="135" t="s">
        <v>327</v>
      </c>
      <c r="G232" s="136" t="s">
        <v>152</v>
      </c>
      <c r="H232" s="137">
        <v>75</v>
      </c>
      <c r="I232" s="138"/>
      <c r="J232" s="139">
        <f>ROUND(I232*H232,2)</f>
        <v>0</v>
      </c>
      <c r="K232" s="135" t="s">
        <v>153</v>
      </c>
      <c r="L232" s="34"/>
      <c r="M232" s="140" t="s">
        <v>79</v>
      </c>
      <c r="N232" s="141" t="s">
        <v>51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154</v>
      </c>
      <c r="AT232" s="144" t="s">
        <v>149</v>
      </c>
      <c r="AU232" s="144" t="s">
        <v>90</v>
      </c>
      <c r="AY232" s="18" t="s">
        <v>147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8" t="s">
        <v>88</v>
      </c>
      <c r="BK232" s="145">
        <f>ROUND(I232*H232,2)</f>
        <v>0</v>
      </c>
      <c r="BL232" s="18" t="s">
        <v>154</v>
      </c>
      <c r="BM232" s="144" t="s">
        <v>328</v>
      </c>
    </row>
    <row r="233" spans="2:65" s="1" customFormat="1" ht="11.25">
      <c r="B233" s="34"/>
      <c r="D233" s="146" t="s">
        <v>156</v>
      </c>
      <c r="F233" s="147" t="s">
        <v>329</v>
      </c>
      <c r="I233" s="148"/>
      <c r="L233" s="34"/>
      <c r="M233" s="149"/>
      <c r="T233" s="55"/>
      <c r="AT233" s="18" t="s">
        <v>156</v>
      </c>
      <c r="AU233" s="18" t="s">
        <v>90</v>
      </c>
    </row>
    <row r="234" spans="2:65" s="12" customFormat="1" ht="11.25">
      <c r="B234" s="150"/>
      <c r="D234" s="151" t="s">
        <v>158</v>
      </c>
      <c r="E234" s="152" t="s">
        <v>79</v>
      </c>
      <c r="F234" s="153" t="s">
        <v>159</v>
      </c>
      <c r="H234" s="152" t="s">
        <v>79</v>
      </c>
      <c r="I234" s="154"/>
      <c r="L234" s="150"/>
      <c r="M234" s="155"/>
      <c r="T234" s="156"/>
      <c r="AT234" s="152" t="s">
        <v>158</v>
      </c>
      <c r="AU234" s="152" t="s">
        <v>90</v>
      </c>
      <c r="AV234" s="12" t="s">
        <v>88</v>
      </c>
      <c r="AW234" s="12" t="s">
        <v>42</v>
      </c>
      <c r="AX234" s="12" t="s">
        <v>81</v>
      </c>
      <c r="AY234" s="152" t="s">
        <v>147</v>
      </c>
    </row>
    <row r="235" spans="2:65" s="12" customFormat="1" ht="11.25">
      <c r="B235" s="150"/>
      <c r="D235" s="151" t="s">
        <v>158</v>
      </c>
      <c r="E235" s="152" t="s">
        <v>79</v>
      </c>
      <c r="F235" s="153" t="s">
        <v>293</v>
      </c>
      <c r="H235" s="152" t="s">
        <v>79</v>
      </c>
      <c r="I235" s="154"/>
      <c r="L235" s="150"/>
      <c r="M235" s="155"/>
      <c r="T235" s="156"/>
      <c r="AT235" s="152" t="s">
        <v>158</v>
      </c>
      <c r="AU235" s="152" t="s">
        <v>90</v>
      </c>
      <c r="AV235" s="12" t="s">
        <v>88</v>
      </c>
      <c r="AW235" s="12" t="s">
        <v>42</v>
      </c>
      <c r="AX235" s="12" t="s">
        <v>81</v>
      </c>
      <c r="AY235" s="152" t="s">
        <v>147</v>
      </c>
    </row>
    <row r="236" spans="2:65" s="13" customFormat="1" ht="11.25">
      <c r="B236" s="157"/>
      <c r="D236" s="151" t="s">
        <v>158</v>
      </c>
      <c r="E236" s="158" t="s">
        <v>79</v>
      </c>
      <c r="F236" s="159" t="s">
        <v>294</v>
      </c>
      <c r="H236" s="160">
        <v>75</v>
      </c>
      <c r="I236" s="161"/>
      <c r="L236" s="157"/>
      <c r="M236" s="162"/>
      <c r="T236" s="163"/>
      <c r="AT236" s="158" t="s">
        <v>158</v>
      </c>
      <c r="AU236" s="158" t="s">
        <v>90</v>
      </c>
      <c r="AV236" s="13" t="s">
        <v>90</v>
      </c>
      <c r="AW236" s="13" t="s">
        <v>42</v>
      </c>
      <c r="AX236" s="13" t="s">
        <v>88</v>
      </c>
      <c r="AY236" s="158" t="s">
        <v>147</v>
      </c>
    </row>
    <row r="237" spans="2:65" s="1" customFormat="1" ht="16.5" customHeight="1">
      <c r="B237" s="34"/>
      <c r="C237" s="178" t="s">
        <v>330</v>
      </c>
      <c r="D237" s="178" t="s">
        <v>283</v>
      </c>
      <c r="E237" s="179" t="s">
        <v>331</v>
      </c>
      <c r="F237" s="180" t="s">
        <v>332</v>
      </c>
      <c r="G237" s="181" t="s">
        <v>198</v>
      </c>
      <c r="H237" s="182">
        <v>3.8250000000000002</v>
      </c>
      <c r="I237" s="183"/>
      <c r="J237" s="184">
        <f>ROUND(I237*H237,2)</f>
        <v>0</v>
      </c>
      <c r="K237" s="180" t="s">
        <v>153</v>
      </c>
      <c r="L237" s="185"/>
      <c r="M237" s="186" t="s">
        <v>79</v>
      </c>
      <c r="N237" s="187" t="s">
        <v>51</v>
      </c>
      <c r="P237" s="142">
        <f>O237*H237</f>
        <v>0</v>
      </c>
      <c r="Q237" s="142">
        <v>0.21</v>
      </c>
      <c r="R237" s="142">
        <f>Q237*H237</f>
        <v>0.80325000000000002</v>
      </c>
      <c r="S237" s="142">
        <v>0</v>
      </c>
      <c r="T237" s="143">
        <f>S237*H237</f>
        <v>0</v>
      </c>
      <c r="AR237" s="144" t="s">
        <v>211</v>
      </c>
      <c r="AT237" s="144" t="s">
        <v>283</v>
      </c>
      <c r="AU237" s="144" t="s">
        <v>90</v>
      </c>
      <c r="AY237" s="18" t="s">
        <v>147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8" t="s">
        <v>88</v>
      </c>
      <c r="BK237" s="145">
        <f>ROUND(I237*H237,2)</f>
        <v>0</v>
      </c>
      <c r="BL237" s="18" t="s">
        <v>154</v>
      </c>
      <c r="BM237" s="144" t="s">
        <v>333</v>
      </c>
    </row>
    <row r="238" spans="2:65" s="13" customFormat="1" ht="11.25">
      <c r="B238" s="157"/>
      <c r="D238" s="151" t="s">
        <v>158</v>
      </c>
      <c r="F238" s="159" t="s">
        <v>334</v>
      </c>
      <c r="H238" s="160">
        <v>3.8250000000000002</v>
      </c>
      <c r="I238" s="161"/>
      <c r="L238" s="157"/>
      <c r="M238" s="162"/>
      <c r="T238" s="163"/>
      <c r="AT238" s="158" t="s">
        <v>158</v>
      </c>
      <c r="AU238" s="158" t="s">
        <v>90</v>
      </c>
      <c r="AV238" s="13" t="s">
        <v>90</v>
      </c>
      <c r="AW238" s="13" t="s">
        <v>4</v>
      </c>
      <c r="AX238" s="13" t="s">
        <v>88</v>
      </c>
      <c r="AY238" s="158" t="s">
        <v>147</v>
      </c>
    </row>
    <row r="239" spans="2:65" s="1" customFormat="1" ht="33" customHeight="1">
      <c r="B239" s="34"/>
      <c r="C239" s="133" t="s">
        <v>335</v>
      </c>
      <c r="D239" s="133" t="s">
        <v>149</v>
      </c>
      <c r="E239" s="134" t="s">
        <v>336</v>
      </c>
      <c r="F239" s="135" t="s">
        <v>337</v>
      </c>
      <c r="G239" s="136" t="s">
        <v>152</v>
      </c>
      <c r="H239" s="137">
        <v>75</v>
      </c>
      <c r="I239" s="138"/>
      <c r="J239" s="139">
        <f>ROUND(I239*H239,2)</f>
        <v>0</v>
      </c>
      <c r="K239" s="135" t="s">
        <v>153</v>
      </c>
      <c r="L239" s="34"/>
      <c r="M239" s="140" t="s">
        <v>79</v>
      </c>
      <c r="N239" s="141" t="s">
        <v>51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154</v>
      </c>
      <c r="AT239" s="144" t="s">
        <v>149</v>
      </c>
      <c r="AU239" s="144" t="s">
        <v>90</v>
      </c>
      <c r="AY239" s="18" t="s">
        <v>147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8" t="s">
        <v>88</v>
      </c>
      <c r="BK239" s="145">
        <f>ROUND(I239*H239,2)</f>
        <v>0</v>
      </c>
      <c r="BL239" s="18" t="s">
        <v>154</v>
      </c>
      <c r="BM239" s="144" t="s">
        <v>338</v>
      </c>
    </row>
    <row r="240" spans="2:65" s="1" customFormat="1" ht="11.25">
      <c r="B240" s="34"/>
      <c r="D240" s="146" t="s">
        <v>156</v>
      </c>
      <c r="F240" s="147" t="s">
        <v>339</v>
      </c>
      <c r="I240" s="148"/>
      <c r="L240" s="34"/>
      <c r="M240" s="149"/>
      <c r="T240" s="55"/>
      <c r="AT240" s="18" t="s">
        <v>156</v>
      </c>
      <c r="AU240" s="18" t="s">
        <v>90</v>
      </c>
    </row>
    <row r="241" spans="2:65" s="11" customFormat="1" ht="22.9" customHeight="1">
      <c r="B241" s="121"/>
      <c r="D241" s="122" t="s">
        <v>80</v>
      </c>
      <c r="E241" s="131" t="s">
        <v>90</v>
      </c>
      <c r="F241" s="131" t="s">
        <v>340</v>
      </c>
      <c r="I241" s="124"/>
      <c r="J241" s="132">
        <f>BK241</f>
        <v>0</v>
      </c>
      <c r="L241" s="121"/>
      <c r="M241" s="126"/>
      <c r="P241" s="127">
        <f>SUM(P242:P248)</f>
        <v>0</v>
      </c>
      <c r="R241" s="127">
        <f>SUM(R242:R248)</f>
        <v>24.425599999999999</v>
      </c>
      <c r="T241" s="128">
        <f>SUM(T242:T248)</f>
        <v>0</v>
      </c>
      <c r="AR241" s="122" t="s">
        <v>88</v>
      </c>
      <c r="AT241" s="129" t="s">
        <v>80</v>
      </c>
      <c r="AU241" s="129" t="s">
        <v>88</v>
      </c>
      <c r="AY241" s="122" t="s">
        <v>147</v>
      </c>
      <c r="BK241" s="130">
        <f>SUM(BK242:BK248)</f>
        <v>0</v>
      </c>
    </row>
    <row r="242" spans="2:65" s="1" customFormat="1" ht="37.9" customHeight="1">
      <c r="B242" s="34"/>
      <c r="C242" s="133" t="s">
        <v>341</v>
      </c>
      <c r="D242" s="133" t="s">
        <v>149</v>
      </c>
      <c r="E242" s="134" t="s">
        <v>342</v>
      </c>
      <c r="F242" s="135" t="s">
        <v>343</v>
      </c>
      <c r="G242" s="136" t="s">
        <v>183</v>
      </c>
      <c r="H242" s="137">
        <v>85</v>
      </c>
      <c r="I242" s="138"/>
      <c r="J242" s="139">
        <f>ROUND(I242*H242,2)</f>
        <v>0</v>
      </c>
      <c r="K242" s="135" t="s">
        <v>153</v>
      </c>
      <c r="L242" s="34"/>
      <c r="M242" s="140" t="s">
        <v>79</v>
      </c>
      <c r="N242" s="141" t="s">
        <v>51</v>
      </c>
      <c r="P242" s="142">
        <f>O242*H242</f>
        <v>0</v>
      </c>
      <c r="Q242" s="142">
        <v>0.28736</v>
      </c>
      <c r="R242" s="142">
        <f>Q242*H242</f>
        <v>24.425599999999999</v>
      </c>
      <c r="S242" s="142">
        <v>0</v>
      </c>
      <c r="T242" s="143">
        <f>S242*H242</f>
        <v>0</v>
      </c>
      <c r="AR242" s="144" t="s">
        <v>154</v>
      </c>
      <c r="AT242" s="144" t="s">
        <v>149</v>
      </c>
      <c r="AU242" s="144" t="s">
        <v>90</v>
      </c>
      <c r="AY242" s="18" t="s">
        <v>147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8" t="s">
        <v>88</v>
      </c>
      <c r="BK242" s="145">
        <f>ROUND(I242*H242,2)</f>
        <v>0</v>
      </c>
      <c r="BL242" s="18" t="s">
        <v>154</v>
      </c>
      <c r="BM242" s="144" t="s">
        <v>344</v>
      </c>
    </row>
    <row r="243" spans="2:65" s="1" customFormat="1" ht="11.25">
      <c r="B243" s="34"/>
      <c r="D243" s="146" t="s">
        <v>156</v>
      </c>
      <c r="F243" s="147" t="s">
        <v>345</v>
      </c>
      <c r="I243" s="148"/>
      <c r="L243" s="34"/>
      <c r="M243" s="149"/>
      <c r="T243" s="55"/>
      <c r="AT243" s="18" t="s">
        <v>156</v>
      </c>
      <c r="AU243" s="18" t="s">
        <v>90</v>
      </c>
    </row>
    <row r="244" spans="2:65" s="12" customFormat="1" ht="11.25">
      <c r="B244" s="150"/>
      <c r="D244" s="151" t="s">
        <v>158</v>
      </c>
      <c r="E244" s="152" t="s">
        <v>79</v>
      </c>
      <c r="F244" s="153" t="s">
        <v>159</v>
      </c>
      <c r="H244" s="152" t="s">
        <v>79</v>
      </c>
      <c r="I244" s="154"/>
      <c r="L244" s="150"/>
      <c r="M244" s="155"/>
      <c r="T244" s="156"/>
      <c r="AT244" s="152" t="s">
        <v>158</v>
      </c>
      <c r="AU244" s="152" t="s">
        <v>90</v>
      </c>
      <c r="AV244" s="12" t="s">
        <v>88</v>
      </c>
      <c r="AW244" s="12" t="s">
        <v>42</v>
      </c>
      <c r="AX244" s="12" t="s">
        <v>81</v>
      </c>
      <c r="AY244" s="152" t="s">
        <v>147</v>
      </c>
    </row>
    <row r="245" spans="2:65" s="12" customFormat="1" ht="11.25">
      <c r="B245" s="150"/>
      <c r="D245" s="151" t="s">
        <v>158</v>
      </c>
      <c r="E245" s="152" t="s">
        <v>79</v>
      </c>
      <c r="F245" s="153" t="s">
        <v>216</v>
      </c>
      <c r="H245" s="152" t="s">
        <v>79</v>
      </c>
      <c r="I245" s="154"/>
      <c r="L245" s="150"/>
      <c r="M245" s="155"/>
      <c r="T245" s="156"/>
      <c r="AT245" s="152" t="s">
        <v>158</v>
      </c>
      <c r="AU245" s="152" t="s">
        <v>90</v>
      </c>
      <c r="AV245" s="12" t="s">
        <v>88</v>
      </c>
      <c r="AW245" s="12" t="s">
        <v>42</v>
      </c>
      <c r="AX245" s="12" t="s">
        <v>81</v>
      </c>
      <c r="AY245" s="152" t="s">
        <v>147</v>
      </c>
    </row>
    <row r="246" spans="2:65" s="13" customFormat="1" ht="11.25">
      <c r="B246" s="157"/>
      <c r="D246" s="151" t="s">
        <v>158</v>
      </c>
      <c r="E246" s="158" t="s">
        <v>79</v>
      </c>
      <c r="F246" s="159" t="s">
        <v>346</v>
      </c>
      <c r="H246" s="160">
        <v>85</v>
      </c>
      <c r="I246" s="161"/>
      <c r="L246" s="157"/>
      <c r="M246" s="162"/>
      <c r="T246" s="163"/>
      <c r="AT246" s="158" t="s">
        <v>158</v>
      </c>
      <c r="AU246" s="158" t="s">
        <v>90</v>
      </c>
      <c r="AV246" s="13" t="s">
        <v>90</v>
      </c>
      <c r="AW246" s="13" t="s">
        <v>42</v>
      </c>
      <c r="AX246" s="13" t="s">
        <v>88</v>
      </c>
      <c r="AY246" s="158" t="s">
        <v>147</v>
      </c>
    </row>
    <row r="247" spans="2:65" s="1" customFormat="1" ht="16.5" customHeight="1">
      <c r="B247" s="34"/>
      <c r="C247" s="133" t="s">
        <v>347</v>
      </c>
      <c r="D247" s="133" t="s">
        <v>149</v>
      </c>
      <c r="E247" s="134" t="s">
        <v>348</v>
      </c>
      <c r="F247" s="135" t="s">
        <v>349</v>
      </c>
      <c r="G247" s="136" t="s">
        <v>198</v>
      </c>
      <c r="H247" s="137">
        <v>0</v>
      </c>
      <c r="I247" s="138"/>
      <c r="J247" s="139">
        <f>ROUND(I247*H247,2)</f>
        <v>0</v>
      </c>
      <c r="K247" s="135" t="s">
        <v>153</v>
      </c>
      <c r="L247" s="34"/>
      <c r="M247" s="140" t="s">
        <v>79</v>
      </c>
      <c r="N247" s="141" t="s">
        <v>51</v>
      </c>
      <c r="P247" s="142">
        <f>O247*H247</f>
        <v>0</v>
      </c>
      <c r="Q247" s="142">
        <v>2.5018699999999998</v>
      </c>
      <c r="R247" s="142">
        <f>Q247*H247</f>
        <v>0</v>
      </c>
      <c r="S247" s="142">
        <v>0</v>
      </c>
      <c r="T247" s="143">
        <f>S247*H247</f>
        <v>0</v>
      </c>
      <c r="AR247" s="144" t="s">
        <v>154</v>
      </c>
      <c r="AT247" s="144" t="s">
        <v>149</v>
      </c>
      <c r="AU247" s="144" t="s">
        <v>90</v>
      </c>
      <c r="AY247" s="18" t="s">
        <v>147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8" t="s">
        <v>88</v>
      </c>
      <c r="BK247" s="145">
        <f>ROUND(I247*H247,2)</f>
        <v>0</v>
      </c>
      <c r="BL247" s="18" t="s">
        <v>154</v>
      </c>
      <c r="BM247" s="144" t="s">
        <v>350</v>
      </c>
    </row>
    <row r="248" spans="2:65" s="1" customFormat="1" ht="11.25">
      <c r="B248" s="34"/>
      <c r="D248" s="146" t="s">
        <v>156</v>
      </c>
      <c r="F248" s="147" t="s">
        <v>351</v>
      </c>
      <c r="I248" s="148"/>
      <c r="L248" s="34"/>
      <c r="M248" s="149"/>
      <c r="T248" s="55"/>
      <c r="AT248" s="18" t="s">
        <v>156</v>
      </c>
      <c r="AU248" s="18" t="s">
        <v>90</v>
      </c>
    </row>
    <row r="249" spans="2:65" s="11" customFormat="1" ht="22.9" customHeight="1">
      <c r="B249" s="121"/>
      <c r="D249" s="122" t="s">
        <v>80</v>
      </c>
      <c r="E249" s="131" t="s">
        <v>154</v>
      </c>
      <c r="F249" s="131" t="s">
        <v>352</v>
      </c>
      <c r="I249" s="124"/>
      <c r="J249" s="132">
        <f>BK249</f>
        <v>0</v>
      </c>
      <c r="L249" s="121"/>
      <c r="M249" s="126"/>
      <c r="P249" s="127">
        <f>SUM(P250:P258)</f>
        <v>0</v>
      </c>
      <c r="R249" s="127">
        <f>SUM(R250:R258)</f>
        <v>3.43272135</v>
      </c>
      <c r="T249" s="128">
        <f>SUM(T250:T258)</f>
        <v>0</v>
      </c>
      <c r="AR249" s="122" t="s">
        <v>88</v>
      </c>
      <c r="AT249" s="129" t="s">
        <v>80</v>
      </c>
      <c r="AU249" s="129" t="s">
        <v>88</v>
      </c>
      <c r="AY249" s="122" t="s">
        <v>147</v>
      </c>
      <c r="BK249" s="130">
        <f>SUM(BK250:BK258)</f>
        <v>0</v>
      </c>
    </row>
    <row r="250" spans="2:65" s="1" customFormat="1" ht="16.5" customHeight="1">
      <c r="B250" s="34"/>
      <c r="C250" s="133" t="s">
        <v>353</v>
      </c>
      <c r="D250" s="133" t="s">
        <v>149</v>
      </c>
      <c r="E250" s="134" t="s">
        <v>354</v>
      </c>
      <c r="F250" s="135" t="s">
        <v>355</v>
      </c>
      <c r="G250" s="136" t="s">
        <v>198</v>
      </c>
      <c r="H250" s="137">
        <v>1.7549999999999999</v>
      </c>
      <c r="I250" s="138"/>
      <c r="J250" s="139">
        <f>ROUND(I250*H250,2)</f>
        <v>0</v>
      </c>
      <c r="K250" s="135" t="s">
        <v>153</v>
      </c>
      <c r="L250" s="34"/>
      <c r="M250" s="140" t="s">
        <v>79</v>
      </c>
      <c r="N250" s="141" t="s">
        <v>51</v>
      </c>
      <c r="P250" s="142">
        <f>O250*H250</f>
        <v>0</v>
      </c>
      <c r="Q250" s="142">
        <v>1.8907700000000001</v>
      </c>
      <c r="R250" s="142">
        <f>Q250*H250</f>
        <v>3.31830135</v>
      </c>
      <c r="S250" s="142">
        <v>0</v>
      </c>
      <c r="T250" s="143">
        <f>S250*H250</f>
        <v>0</v>
      </c>
      <c r="AR250" s="144" t="s">
        <v>154</v>
      </c>
      <c r="AT250" s="144" t="s">
        <v>149</v>
      </c>
      <c r="AU250" s="144" t="s">
        <v>90</v>
      </c>
      <c r="AY250" s="18" t="s">
        <v>147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8" t="s">
        <v>88</v>
      </c>
      <c r="BK250" s="145">
        <f>ROUND(I250*H250,2)</f>
        <v>0</v>
      </c>
      <c r="BL250" s="18" t="s">
        <v>154</v>
      </c>
      <c r="BM250" s="144" t="s">
        <v>356</v>
      </c>
    </row>
    <row r="251" spans="2:65" s="1" customFormat="1" ht="11.25">
      <c r="B251" s="34"/>
      <c r="D251" s="146" t="s">
        <v>156</v>
      </c>
      <c r="F251" s="147" t="s">
        <v>357</v>
      </c>
      <c r="I251" s="148"/>
      <c r="L251" s="34"/>
      <c r="M251" s="149"/>
      <c r="T251" s="55"/>
      <c r="AT251" s="18" t="s">
        <v>156</v>
      </c>
      <c r="AU251" s="18" t="s">
        <v>90</v>
      </c>
    </row>
    <row r="252" spans="2:65" s="12" customFormat="1" ht="11.25">
      <c r="B252" s="150"/>
      <c r="D252" s="151" t="s">
        <v>158</v>
      </c>
      <c r="E252" s="152" t="s">
        <v>79</v>
      </c>
      <c r="F252" s="153" t="s">
        <v>223</v>
      </c>
      <c r="H252" s="152" t="s">
        <v>79</v>
      </c>
      <c r="I252" s="154"/>
      <c r="L252" s="150"/>
      <c r="M252" s="155"/>
      <c r="T252" s="156"/>
      <c r="AT252" s="152" t="s">
        <v>158</v>
      </c>
      <c r="AU252" s="152" t="s">
        <v>90</v>
      </c>
      <c r="AV252" s="12" t="s">
        <v>88</v>
      </c>
      <c r="AW252" s="12" t="s">
        <v>42</v>
      </c>
      <c r="AX252" s="12" t="s">
        <v>81</v>
      </c>
      <c r="AY252" s="152" t="s">
        <v>147</v>
      </c>
    </row>
    <row r="253" spans="2:65" s="13" customFormat="1" ht="11.25">
      <c r="B253" s="157"/>
      <c r="D253" s="151" t="s">
        <v>158</v>
      </c>
      <c r="E253" s="158" t="s">
        <v>79</v>
      </c>
      <c r="F253" s="159" t="s">
        <v>358</v>
      </c>
      <c r="H253" s="160">
        <v>1.7549999999999999</v>
      </c>
      <c r="I253" s="161"/>
      <c r="L253" s="157"/>
      <c r="M253" s="162"/>
      <c r="T253" s="163"/>
      <c r="AT253" s="158" t="s">
        <v>158</v>
      </c>
      <c r="AU253" s="158" t="s">
        <v>90</v>
      </c>
      <c r="AV253" s="13" t="s">
        <v>90</v>
      </c>
      <c r="AW253" s="13" t="s">
        <v>42</v>
      </c>
      <c r="AX253" s="13" t="s">
        <v>88</v>
      </c>
      <c r="AY253" s="158" t="s">
        <v>147</v>
      </c>
    </row>
    <row r="254" spans="2:65" s="1" customFormat="1" ht="24.2" customHeight="1">
      <c r="B254" s="34"/>
      <c r="C254" s="133" t="s">
        <v>359</v>
      </c>
      <c r="D254" s="133" t="s">
        <v>149</v>
      </c>
      <c r="E254" s="134" t="s">
        <v>360</v>
      </c>
      <c r="F254" s="135" t="s">
        <v>361</v>
      </c>
      <c r="G254" s="136" t="s">
        <v>362</v>
      </c>
      <c r="H254" s="137">
        <v>1</v>
      </c>
      <c r="I254" s="138"/>
      <c r="J254" s="139">
        <f>ROUND(I254*H254,2)</f>
        <v>0</v>
      </c>
      <c r="K254" s="135" t="s">
        <v>153</v>
      </c>
      <c r="L254" s="34"/>
      <c r="M254" s="140" t="s">
        <v>79</v>
      </c>
      <c r="N254" s="141" t="s">
        <v>51</v>
      </c>
      <c r="P254" s="142">
        <f>O254*H254</f>
        <v>0</v>
      </c>
      <c r="Q254" s="142">
        <v>8.7419999999999998E-2</v>
      </c>
      <c r="R254" s="142">
        <f>Q254*H254</f>
        <v>8.7419999999999998E-2</v>
      </c>
      <c r="S254" s="142">
        <v>0</v>
      </c>
      <c r="T254" s="143">
        <f>S254*H254</f>
        <v>0</v>
      </c>
      <c r="AR254" s="144" t="s">
        <v>154</v>
      </c>
      <c r="AT254" s="144" t="s">
        <v>149</v>
      </c>
      <c r="AU254" s="144" t="s">
        <v>90</v>
      </c>
      <c r="AY254" s="18" t="s">
        <v>147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8" t="s">
        <v>88</v>
      </c>
      <c r="BK254" s="145">
        <f>ROUND(I254*H254,2)</f>
        <v>0</v>
      </c>
      <c r="BL254" s="18" t="s">
        <v>154</v>
      </c>
      <c r="BM254" s="144" t="s">
        <v>363</v>
      </c>
    </row>
    <row r="255" spans="2:65" s="1" customFormat="1" ht="11.25">
      <c r="B255" s="34"/>
      <c r="D255" s="146" t="s">
        <v>156</v>
      </c>
      <c r="F255" s="147" t="s">
        <v>364</v>
      </c>
      <c r="I255" s="148"/>
      <c r="L255" s="34"/>
      <c r="M255" s="149"/>
      <c r="T255" s="55"/>
      <c r="AT255" s="18" t="s">
        <v>156</v>
      </c>
      <c r="AU255" s="18" t="s">
        <v>90</v>
      </c>
    </row>
    <row r="256" spans="2:65" s="12" customFormat="1" ht="11.25">
      <c r="B256" s="150"/>
      <c r="D256" s="151" t="s">
        <v>158</v>
      </c>
      <c r="E256" s="152" t="s">
        <v>79</v>
      </c>
      <c r="F256" s="153" t="s">
        <v>365</v>
      </c>
      <c r="H256" s="152" t="s">
        <v>79</v>
      </c>
      <c r="I256" s="154"/>
      <c r="L256" s="150"/>
      <c r="M256" s="155"/>
      <c r="T256" s="156"/>
      <c r="AT256" s="152" t="s">
        <v>158</v>
      </c>
      <c r="AU256" s="152" t="s">
        <v>90</v>
      </c>
      <c r="AV256" s="12" t="s">
        <v>88</v>
      </c>
      <c r="AW256" s="12" t="s">
        <v>42</v>
      </c>
      <c r="AX256" s="12" t="s">
        <v>81</v>
      </c>
      <c r="AY256" s="152" t="s">
        <v>147</v>
      </c>
    </row>
    <row r="257" spans="2:65" s="13" customFormat="1" ht="11.25">
      <c r="B257" s="157"/>
      <c r="D257" s="151" t="s">
        <v>158</v>
      </c>
      <c r="E257" s="158" t="s">
        <v>79</v>
      </c>
      <c r="F257" s="159" t="s">
        <v>88</v>
      </c>
      <c r="H257" s="160">
        <v>1</v>
      </c>
      <c r="I257" s="161"/>
      <c r="L257" s="157"/>
      <c r="M257" s="162"/>
      <c r="T257" s="163"/>
      <c r="AT257" s="158" t="s">
        <v>158</v>
      </c>
      <c r="AU257" s="158" t="s">
        <v>90</v>
      </c>
      <c r="AV257" s="13" t="s">
        <v>90</v>
      </c>
      <c r="AW257" s="13" t="s">
        <v>42</v>
      </c>
      <c r="AX257" s="13" t="s">
        <v>88</v>
      </c>
      <c r="AY257" s="158" t="s">
        <v>147</v>
      </c>
    </row>
    <row r="258" spans="2:65" s="1" customFormat="1" ht="24.2" customHeight="1">
      <c r="B258" s="34"/>
      <c r="C258" s="178" t="s">
        <v>366</v>
      </c>
      <c r="D258" s="178" t="s">
        <v>283</v>
      </c>
      <c r="E258" s="179" t="s">
        <v>367</v>
      </c>
      <c r="F258" s="180" t="s">
        <v>368</v>
      </c>
      <c r="G258" s="181" t="s">
        <v>362</v>
      </c>
      <c r="H258" s="182">
        <v>1</v>
      </c>
      <c r="I258" s="183"/>
      <c r="J258" s="184">
        <f>ROUND(I258*H258,2)</f>
        <v>0</v>
      </c>
      <c r="K258" s="180" t="s">
        <v>153</v>
      </c>
      <c r="L258" s="185"/>
      <c r="M258" s="186" t="s">
        <v>79</v>
      </c>
      <c r="N258" s="187" t="s">
        <v>51</v>
      </c>
      <c r="P258" s="142">
        <f>O258*H258</f>
        <v>0</v>
      </c>
      <c r="Q258" s="142">
        <v>2.7E-2</v>
      </c>
      <c r="R258" s="142">
        <f>Q258*H258</f>
        <v>2.7E-2</v>
      </c>
      <c r="S258" s="142">
        <v>0</v>
      </c>
      <c r="T258" s="143">
        <f>S258*H258</f>
        <v>0</v>
      </c>
      <c r="AR258" s="144" t="s">
        <v>211</v>
      </c>
      <c r="AT258" s="144" t="s">
        <v>283</v>
      </c>
      <c r="AU258" s="144" t="s">
        <v>90</v>
      </c>
      <c r="AY258" s="18" t="s">
        <v>147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8" t="s">
        <v>88</v>
      </c>
      <c r="BK258" s="145">
        <f>ROUND(I258*H258,2)</f>
        <v>0</v>
      </c>
      <c r="BL258" s="18" t="s">
        <v>154</v>
      </c>
      <c r="BM258" s="144" t="s">
        <v>369</v>
      </c>
    </row>
    <row r="259" spans="2:65" s="11" customFormat="1" ht="22.9" customHeight="1">
      <c r="B259" s="121"/>
      <c r="D259" s="122" t="s">
        <v>80</v>
      </c>
      <c r="E259" s="131" t="s">
        <v>180</v>
      </c>
      <c r="F259" s="131" t="s">
        <v>370</v>
      </c>
      <c r="I259" s="124"/>
      <c r="J259" s="132">
        <f>BK259</f>
        <v>0</v>
      </c>
      <c r="L259" s="121"/>
      <c r="M259" s="126"/>
      <c r="P259" s="127">
        <f>SUM(P260:P344)</f>
        <v>0</v>
      </c>
      <c r="R259" s="127">
        <f>SUM(R260:R344)</f>
        <v>44.080568</v>
      </c>
      <c r="T259" s="128">
        <f>SUM(T260:T344)</f>
        <v>0</v>
      </c>
      <c r="AR259" s="122" t="s">
        <v>88</v>
      </c>
      <c r="AT259" s="129" t="s">
        <v>80</v>
      </c>
      <c r="AU259" s="129" t="s">
        <v>88</v>
      </c>
      <c r="AY259" s="122" t="s">
        <v>147</v>
      </c>
      <c r="BK259" s="130">
        <f>SUM(BK260:BK344)</f>
        <v>0</v>
      </c>
    </row>
    <row r="260" spans="2:65" s="1" customFormat="1" ht="24.2" customHeight="1">
      <c r="B260" s="34"/>
      <c r="C260" s="133" t="s">
        <v>371</v>
      </c>
      <c r="D260" s="133" t="s">
        <v>149</v>
      </c>
      <c r="E260" s="134" t="s">
        <v>372</v>
      </c>
      <c r="F260" s="135" t="s">
        <v>373</v>
      </c>
      <c r="G260" s="136" t="s">
        <v>152</v>
      </c>
      <c r="H260" s="137">
        <v>162.32400000000001</v>
      </c>
      <c r="I260" s="138"/>
      <c r="J260" s="139">
        <f>ROUND(I260*H260,2)</f>
        <v>0</v>
      </c>
      <c r="K260" s="135" t="s">
        <v>153</v>
      </c>
      <c r="L260" s="34"/>
      <c r="M260" s="140" t="s">
        <v>79</v>
      </c>
      <c r="N260" s="141" t="s">
        <v>51</v>
      </c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AR260" s="144" t="s">
        <v>154</v>
      </c>
      <c r="AT260" s="144" t="s">
        <v>149</v>
      </c>
      <c r="AU260" s="144" t="s">
        <v>90</v>
      </c>
      <c r="AY260" s="18" t="s">
        <v>147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8" t="s">
        <v>88</v>
      </c>
      <c r="BK260" s="145">
        <f>ROUND(I260*H260,2)</f>
        <v>0</v>
      </c>
      <c r="BL260" s="18" t="s">
        <v>154</v>
      </c>
      <c r="BM260" s="144" t="s">
        <v>374</v>
      </c>
    </row>
    <row r="261" spans="2:65" s="1" customFormat="1" ht="11.25">
      <c r="B261" s="34"/>
      <c r="D261" s="146" t="s">
        <v>156</v>
      </c>
      <c r="F261" s="147" t="s">
        <v>375</v>
      </c>
      <c r="I261" s="148"/>
      <c r="L261" s="34"/>
      <c r="M261" s="149"/>
      <c r="T261" s="55"/>
      <c r="AT261" s="18" t="s">
        <v>156</v>
      </c>
      <c r="AU261" s="18" t="s">
        <v>90</v>
      </c>
    </row>
    <row r="262" spans="2:65" s="12" customFormat="1" ht="11.25">
      <c r="B262" s="150"/>
      <c r="D262" s="151" t="s">
        <v>158</v>
      </c>
      <c r="E262" s="152" t="s">
        <v>79</v>
      </c>
      <c r="F262" s="153" t="s">
        <v>159</v>
      </c>
      <c r="H262" s="152" t="s">
        <v>79</v>
      </c>
      <c r="I262" s="154"/>
      <c r="L262" s="150"/>
      <c r="M262" s="155"/>
      <c r="T262" s="156"/>
      <c r="AT262" s="152" t="s">
        <v>158</v>
      </c>
      <c r="AU262" s="152" t="s">
        <v>90</v>
      </c>
      <c r="AV262" s="12" t="s">
        <v>88</v>
      </c>
      <c r="AW262" s="12" t="s">
        <v>42</v>
      </c>
      <c r="AX262" s="12" t="s">
        <v>81</v>
      </c>
      <c r="AY262" s="152" t="s">
        <v>147</v>
      </c>
    </row>
    <row r="263" spans="2:65" s="12" customFormat="1" ht="11.25">
      <c r="B263" s="150"/>
      <c r="D263" s="151" t="s">
        <v>158</v>
      </c>
      <c r="E263" s="152" t="s">
        <v>79</v>
      </c>
      <c r="F263" s="153" t="s">
        <v>376</v>
      </c>
      <c r="H263" s="152" t="s">
        <v>79</v>
      </c>
      <c r="I263" s="154"/>
      <c r="L263" s="150"/>
      <c r="M263" s="155"/>
      <c r="T263" s="156"/>
      <c r="AT263" s="152" t="s">
        <v>158</v>
      </c>
      <c r="AU263" s="152" t="s">
        <v>90</v>
      </c>
      <c r="AV263" s="12" t="s">
        <v>88</v>
      </c>
      <c r="AW263" s="12" t="s">
        <v>42</v>
      </c>
      <c r="AX263" s="12" t="s">
        <v>81</v>
      </c>
      <c r="AY263" s="152" t="s">
        <v>147</v>
      </c>
    </row>
    <row r="264" spans="2:65" s="13" customFormat="1" ht="11.25">
      <c r="B264" s="157"/>
      <c r="D264" s="151" t="s">
        <v>158</v>
      </c>
      <c r="E264" s="158" t="s">
        <v>79</v>
      </c>
      <c r="F264" s="159" t="s">
        <v>322</v>
      </c>
      <c r="H264" s="160">
        <v>128</v>
      </c>
      <c r="I264" s="161"/>
      <c r="L264" s="157"/>
      <c r="M264" s="162"/>
      <c r="T264" s="163"/>
      <c r="AT264" s="158" t="s">
        <v>158</v>
      </c>
      <c r="AU264" s="158" t="s">
        <v>90</v>
      </c>
      <c r="AV264" s="13" t="s">
        <v>90</v>
      </c>
      <c r="AW264" s="13" t="s">
        <v>42</v>
      </c>
      <c r="AX264" s="13" t="s">
        <v>81</v>
      </c>
      <c r="AY264" s="158" t="s">
        <v>147</v>
      </c>
    </row>
    <row r="265" spans="2:65" s="12" customFormat="1" ht="11.25">
      <c r="B265" s="150"/>
      <c r="D265" s="151" t="s">
        <v>158</v>
      </c>
      <c r="E265" s="152" t="s">
        <v>79</v>
      </c>
      <c r="F265" s="153" t="s">
        <v>206</v>
      </c>
      <c r="H265" s="152" t="s">
        <v>79</v>
      </c>
      <c r="I265" s="154"/>
      <c r="L265" s="150"/>
      <c r="M265" s="155"/>
      <c r="T265" s="156"/>
      <c r="AT265" s="152" t="s">
        <v>158</v>
      </c>
      <c r="AU265" s="152" t="s">
        <v>90</v>
      </c>
      <c r="AV265" s="12" t="s">
        <v>88</v>
      </c>
      <c r="AW265" s="12" t="s">
        <v>42</v>
      </c>
      <c r="AX265" s="12" t="s">
        <v>81</v>
      </c>
      <c r="AY265" s="152" t="s">
        <v>147</v>
      </c>
    </row>
    <row r="266" spans="2:65" s="13" customFormat="1" ht="11.25">
      <c r="B266" s="157"/>
      <c r="D266" s="151" t="s">
        <v>158</v>
      </c>
      <c r="E266" s="158" t="s">
        <v>79</v>
      </c>
      <c r="F266" s="159" t="s">
        <v>323</v>
      </c>
      <c r="H266" s="160">
        <v>22.3</v>
      </c>
      <c r="I266" s="161"/>
      <c r="L266" s="157"/>
      <c r="M266" s="162"/>
      <c r="T266" s="163"/>
      <c r="AT266" s="158" t="s">
        <v>158</v>
      </c>
      <c r="AU266" s="158" t="s">
        <v>90</v>
      </c>
      <c r="AV266" s="13" t="s">
        <v>90</v>
      </c>
      <c r="AW266" s="13" t="s">
        <v>42</v>
      </c>
      <c r="AX266" s="13" t="s">
        <v>81</v>
      </c>
      <c r="AY266" s="158" t="s">
        <v>147</v>
      </c>
    </row>
    <row r="267" spans="2:65" s="14" customFormat="1" ht="11.25">
      <c r="B267" s="164"/>
      <c r="D267" s="151" t="s">
        <v>158</v>
      </c>
      <c r="E267" s="165" t="s">
        <v>79</v>
      </c>
      <c r="F267" s="166" t="s">
        <v>208</v>
      </c>
      <c r="H267" s="167">
        <v>150.30000000000001</v>
      </c>
      <c r="I267" s="168"/>
      <c r="L267" s="164"/>
      <c r="M267" s="169"/>
      <c r="T267" s="170"/>
      <c r="AT267" s="165" t="s">
        <v>158</v>
      </c>
      <c r="AU267" s="165" t="s">
        <v>90</v>
      </c>
      <c r="AV267" s="14" t="s">
        <v>167</v>
      </c>
      <c r="AW267" s="14" t="s">
        <v>42</v>
      </c>
      <c r="AX267" s="14" t="s">
        <v>81</v>
      </c>
      <c r="AY267" s="165" t="s">
        <v>147</v>
      </c>
    </row>
    <row r="268" spans="2:65" s="12" customFormat="1" ht="11.25">
      <c r="B268" s="150"/>
      <c r="D268" s="151" t="s">
        <v>158</v>
      </c>
      <c r="E268" s="152" t="s">
        <v>79</v>
      </c>
      <c r="F268" s="153" t="s">
        <v>377</v>
      </c>
      <c r="H268" s="152" t="s">
        <v>79</v>
      </c>
      <c r="I268" s="154"/>
      <c r="L268" s="150"/>
      <c r="M268" s="155"/>
      <c r="T268" s="156"/>
      <c r="AT268" s="152" t="s">
        <v>158</v>
      </c>
      <c r="AU268" s="152" t="s">
        <v>90</v>
      </c>
      <c r="AV268" s="12" t="s">
        <v>88</v>
      </c>
      <c r="AW268" s="12" t="s">
        <v>42</v>
      </c>
      <c r="AX268" s="12" t="s">
        <v>81</v>
      </c>
      <c r="AY268" s="152" t="s">
        <v>147</v>
      </c>
    </row>
    <row r="269" spans="2:65" s="13" customFormat="1" ht="11.25">
      <c r="B269" s="157"/>
      <c r="D269" s="151" t="s">
        <v>158</v>
      </c>
      <c r="E269" s="158" t="s">
        <v>79</v>
      </c>
      <c r="F269" s="159" t="s">
        <v>378</v>
      </c>
      <c r="H269" s="160">
        <v>162.32400000000001</v>
      </c>
      <c r="I269" s="161"/>
      <c r="L269" s="157"/>
      <c r="M269" s="162"/>
      <c r="T269" s="163"/>
      <c r="AT269" s="158" t="s">
        <v>158</v>
      </c>
      <c r="AU269" s="158" t="s">
        <v>90</v>
      </c>
      <c r="AV269" s="13" t="s">
        <v>90</v>
      </c>
      <c r="AW269" s="13" t="s">
        <v>42</v>
      </c>
      <c r="AX269" s="13" t="s">
        <v>88</v>
      </c>
      <c r="AY269" s="158" t="s">
        <v>147</v>
      </c>
    </row>
    <row r="270" spans="2:65" s="1" customFormat="1" ht="24.2" customHeight="1">
      <c r="B270" s="34"/>
      <c r="C270" s="133" t="s">
        <v>379</v>
      </c>
      <c r="D270" s="133" t="s">
        <v>149</v>
      </c>
      <c r="E270" s="134" t="s">
        <v>380</v>
      </c>
      <c r="F270" s="135" t="s">
        <v>381</v>
      </c>
      <c r="G270" s="136" t="s">
        <v>152</v>
      </c>
      <c r="H270" s="137">
        <v>129.6</v>
      </c>
      <c r="I270" s="138"/>
      <c r="J270" s="139">
        <f>ROUND(I270*H270,2)</f>
        <v>0</v>
      </c>
      <c r="K270" s="135" t="s">
        <v>153</v>
      </c>
      <c r="L270" s="34"/>
      <c r="M270" s="140" t="s">
        <v>79</v>
      </c>
      <c r="N270" s="141" t="s">
        <v>51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154</v>
      </c>
      <c r="AT270" s="144" t="s">
        <v>149</v>
      </c>
      <c r="AU270" s="144" t="s">
        <v>90</v>
      </c>
      <c r="AY270" s="18" t="s">
        <v>147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8" t="s">
        <v>88</v>
      </c>
      <c r="BK270" s="145">
        <f>ROUND(I270*H270,2)</f>
        <v>0</v>
      </c>
      <c r="BL270" s="18" t="s">
        <v>154</v>
      </c>
      <c r="BM270" s="144" t="s">
        <v>382</v>
      </c>
    </row>
    <row r="271" spans="2:65" s="1" customFormat="1" ht="11.25">
      <c r="B271" s="34"/>
      <c r="D271" s="146" t="s">
        <v>156</v>
      </c>
      <c r="F271" s="147" t="s">
        <v>383</v>
      </c>
      <c r="I271" s="148"/>
      <c r="L271" s="34"/>
      <c r="M271" s="149"/>
      <c r="T271" s="55"/>
      <c r="AT271" s="18" t="s">
        <v>156</v>
      </c>
      <c r="AU271" s="18" t="s">
        <v>90</v>
      </c>
    </row>
    <row r="272" spans="2:65" s="12" customFormat="1" ht="11.25">
      <c r="B272" s="150"/>
      <c r="D272" s="151" t="s">
        <v>158</v>
      </c>
      <c r="E272" s="152" t="s">
        <v>79</v>
      </c>
      <c r="F272" s="153" t="s">
        <v>159</v>
      </c>
      <c r="H272" s="152" t="s">
        <v>79</v>
      </c>
      <c r="I272" s="154"/>
      <c r="L272" s="150"/>
      <c r="M272" s="155"/>
      <c r="T272" s="156"/>
      <c r="AT272" s="152" t="s">
        <v>158</v>
      </c>
      <c r="AU272" s="152" t="s">
        <v>90</v>
      </c>
      <c r="AV272" s="12" t="s">
        <v>88</v>
      </c>
      <c r="AW272" s="12" t="s">
        <v>42</v>
      </c>
      <c r="AX272" s="12" t="s">
        <v>81</v>
      </c>
      <c r="AY272" s="152" t="s">
        <v>147</v>
      </c>
    </row>
    <row r="273" spans="2:65" s="12" customFormat="1" ht="11.25">
      <c r="B273" s="150"/>
      <c r="D273" s="151" t="s">
        <v>158</v>
      </c>
      <c r="E273" s="152" t="s">
        <v>79</v>
      </c>
      <c r="F273" s="153" t="s">
        <v>202</v>
      </c>
      <c r="H273" s="152" t="s">
        <v>79</v>
      </c>
      <c r="I273" s="154"/>
      <c r="L273" s="150"/>
      <c r="M273" s="155"/>
      <c r="T273" s="156"/>
      <c r="AT273" s="152" t="s">
        <v>158</v>
      </c>
      <c r="AU273" s="152" t="s">
        <v>90</v>
      </c>
      <c r="AV273" s="12" t="s">
        <v>88</v>
      </c>
      <c r="AW273" s="12" t="s">
        <v>42</v>
      </c>
      <c r="AX273" s="12" t="s">
        <v>81</v>
      </c>
      <c r="AY273" s="152" t="s">
        <v>147</v>
      </c>
    </row>
    <row r="274" spans="2:65" s="12" customFormat="1" ht="11.25">
      <c r="B274" s="150"/>
      <c r="D274" s="151" t="s">
        <v>158</v>
      </c>
      <c r="E274" s="152" t="s">
        <v>79</v>
      </c>
      <c r="F274" s="153" t="s">
        <v>384</v>
      </c>
      <c r="H274" s="152" t="s">
        <v>79</v>
      </c>
      <c r="I274" s="154"/>
      <c r="L274" s="150"/>
      <c r="M274" s="155"/>
      <c r="T274" s="156"/>
      <c r="AT274" s="152" t="s">
        <v>158</v>
      </c>
      <c r="AU274" s="152" t="s">
        <v>90</v>
      </c>
      <c r="AV274" s="12" t="s">
        <v>88</v>
      </c>
      <c r="AW274" s="12" t="s">
        <v>42</v>
      </c>
      <c r="AX274" s="12" t="s">
        <v>81</v>
      </c>
      <c r="AY274" s="152" t="s">
        <v>147</v>
      </c>
    </row>
    <row r="275" spans="2:65" s="13" customFormat="1" ht="11.25">
      <c r="B275" s="157"/>
      <c r="D275" s="151" t="s">
        <v>158</v>
      </c>
      <c r="E275" s="158" t="s">
        <v>79</v>
      </c>
      <c r="F275" s="159" t="s">
        <v>385</v>
      </c>
      <c r="H275" s="160">
        <v>129.6</v>
      </c>
      <c r="I275" s="161"/>
      <c r="L275" s="157"/>
      <c r="M275" s="162"/>
      <c r="T275" s="163"/>
      <c r="AT275" s="158" t="s">
        <v>158</v>
      </c>
      <c r="AU275" s="158" t="s">
        <v>90</v>
      </c>
      <c r="AV275" s="13" t="s">
        <v>90</v>
      </c>
      <c r="AW275" s="13" t="s">
        <v>42</v>
      </c>
      <c r="AX275" s="13" t="s">
        <v>88</v>
      </c>
      <c r="AY275" s="158" t="s">
        <v>147</v>
      </c>
    </row>
    <row r="276" spans="2:65" s="1" customFormat="1" ht="24.2" customHeight="1">
      <c r="B276" s="34"/>
      <c r="C276" s="133" t="s">
        <v>386</v>
      </c>
      <c r="D276" s="133" t="s">
        <v>149</v>
      </c>
      <c r="E276" s="134" t="s">
        <v>387</v>
      </c>
      <c r="F276" s="135" t="s">
        <v>388</v>
      </c>
      <c r="G276" s="136" t="s">
        <v>152</v>
      </c>
      <c r="H276" s="137">
        <v>157.815</v>
      </c>
      <c r="I276" s="138"/>
      <c r="J276" s="139">
        <f>ROUND(I276*H276,2)</f>
        <v>0</v>
      </c>
      <c r="K276" s="135" t="s">
        <v>153</v>
      </c>
      <c r="L276" s="34"/>
      <c r="M276" s="140" t="s">
        <v>79</v>
      </c>
      <c r="N276" s="141" t="s">
        <v>51</v>
      </c>
      <c r="P276" s="142">
        <f>O276*H276</f>
        <v>0</v>
      </c>
      <c r="Q276" s="142">
        <v>0</v>
      </c>
      <c r="R276" s="142">
        <f>Q276*H276</f>
        <v>0</v>
      </c>
      <c r="S276" s="142">
        <v>0</v>
      </c>
      <c r="T276" s="143">
        <f>S276*H276</f>
        <v>0</v>
      </c>
      <c r="AR276" s="144" t="s">
        <v>154</v>
      </c>
      <c r="AT276" s="144" t="s">
        <v>149</v>
      </c>
      <c r="AU276" s="144" t="s">
        <v>90</v>
      </c>
      <c r="AY276" s="18" t="s">
        <v>147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8" t="s">
        <v>88</v>
      </c>
      <c r="BK276" s="145">
        <f>ROUND(I276*H276,2)</f>
        <v>0</v>
      </c>
      <c r="BL276" s="18" t="s">
        <v>154</v>
      </c>
      <c r="BM276" s="144" t="s">
        <v>389</v>
      </c>
    </row>
    <row r="277" spans="2:65" s="1" customFormat="1" ht="11.25">
      <c r="B277" s="34"/>
      <c r="D277" s="146" t="s">
        <v>156</v>
      </c>
      <c r="F277" s="147" t="s">
        <v>390</v>
      </c>
      <c r="I277" s="148"/>
      <c r="L277" s="34"/>
      <c r="M277" s="149"/>
      <c r="T277" s="55"/>
      <c r="AT277" s="18" t="s">
        <v>156</v>
      </c>
      <c r="AU277" s="18" t="s">
        <v>90</v>
      </c>
    </row>
    <row r="278" spans="2:65" s="12" customFormat="1" ht="11.25">
      <c r="B278" s="150"/>
      <c r="D278" s="151" t="s">
        <v>158</v>
      </c>
      <c r="E278" s="152" t="s">
        <v>79</v>
      </c>
      <c r="F278" s="153" t="s">
        <v>159</v>
      </c>
      <c r="H278" s="152" t="s">
        <v>79</v>
      </c>
      <c r="I278" s="154"/>
      <c r="L278" s="150"/>
      <c r="M278" s="155"/>
      <c r="T278" s="156"/>
      <c r="AT278" s="152" t="s">
        <v>158</v>
      </c>
      <c r="AU278" s="152" t="s">
        <v>90</v>
      </c>
      <c r="AV278" s="12" t="s">
        <v>88</v>
      </c>
      <c r="AW278" s="12" t="s">
        <v>42</v>
      </c>
      <c r="AX278" s="12" t="s">
        <v>81</v>
      </c>
      <c r="AY278" s="152" t="s">
        <v>147</v>
      </c>
    </row>
    <row r="279" spans="2:65" s="12" customFormat="1" ht="11.25">
      <c r="B279" s="150"/>
      <c r="D279" s="151" t="s">
        <v>158</v>
      </c>
      <c r="E279" s="152" t="s">
        <v>79</v>
      </c>
      <c r="F279" s="153" t="s">
        <v>204</v>
      </c>
      <c r="H279" s="152" t="s">
        <v>79</v>
      </c>
      <c r="I279" s="154"/>
      <c r="L279" s="150"/>
      <c r="M279" s="155"/>
      <c r="T279" s="156"/>
      <c r="AT279" s="152" t="s">
        <v>158</v>
      </c>
      <c r="AU279" s="152" t="s">
        <v>90</v>
      </c>
      <c r="AV279" s="12" t="s">
        <v>88</v>
      </c>
      <c r="AW279" s="12" t="s">
        <v>42</v>
      </c>
      <c r="AX279" s="12" t="s">
        <v>81</v>
      </c>
      <c r="AY279" s="152" t="s">
        <v>147</v>
      </c>
    </row>
    <row r="280" spans="2:65" s="13" customFormat="1" ht="11.25">
      <c r="B280" s="157"/>
      <c r="D280" s="151" t="s">
        <v>158</v>
      </c>
      <c r="E280" s="158" t="s">
        <v>79</v>
      </c>
      <c r="F280" s="159" t="s">
        <v>322</v>
      </c>
      <c r="H280" s="160">
        <v>128</v>
      </c>
      <c r="I280" s="161"/>
      <c r="L280" s="157"/>
      <c r="M280" s="162"/>
      <c r="T280" s="163"/>
      <c r="AT280" s="158" t="s">
        <v>158</v>
      </c>
      <c r="AU280" s="158" t="s">
        <v>90</v>
      </c>
      <c r="AV280" s="13" t="s">
        <v>90</v>
      </c>
      <c r="AW280" s="13" t="s">
        <v>42</v>
      </c>
      <c r="AX280" s="13" t="s">
        <v>81</v>
      </c>
      <c r="AY280" s="158" t="s">
        <v>147</v>
      </c>
    </row>
    <row r="281" spans="2:65" s="12" customFormat="1" ht="11.25">
      <c r="B281" s="150"/>
      <c r="D281" s="151" t="s">
        <v>158</v>
      </c>
      <c r="E281" s="152" t="s">
        <v>79</v>
      </c>
      <c r="F281" s="153" t="s">
        <v>206</v>
      </c>
      <c r="H281" s="152" t="s">
        <v>79</v>
      </c>
      <c r="I281" s="154"/>
      <c r="L281" s="150"/>
      <c r="M281" s="155"/>
      <c r="T281" s="156"/>
      <c r="AT281" s="152" t="s">
        <v>158</v>
      </c>
      <c r="AU281" s="152" t="s">
        <v>90</v>
      </c>
      <c r="AV281" s="12" t="s">
        <v>88</v>
      </c>
      <c r="AW281" s="12" t="s">
        <v>42</v>
      </c>
      <c r="AX281" s="12" t="s">
        <v>81</v>
      </c>
      <c r="AY281" s="152" t="s">
        <v>147</v>
      </c>
    </row>
    <row r="282" spans="2:65" s="13" customFormat="1" ht="11.25">
      <c r="B282" s="157"/>
      <c r="D282" s="151" t="s">
        <v>158</v>
      </c>
      <c r="E282" s="158" t="s">
        <v>79</v>
      </c>
      <c r="F282" s="159" t="s">
        <v>323</v>
      </c>
      <c r="H282" s="160">
        <v>22.3</v>
      </c>
      <c r="I282" s="161"/>
      <c r="L282" s="157"/>
      <c r="M282" s="162"/>
      <c r="T282" s="163"/>
      <c r="AT282" s="158" t="s">
        <v>158</v>
      </c>
      <c r="AU282" s="158" t="s">
        <v>90</v>
      </c>
      <c r="AV282" s="13" t="s">
        <v>90</v>
      </c>
      <c r="AW282" s="13" t="s">
        <v>42</v>
      </c>
      <c r="AX282" s="13" t="s">
        <v>81</v>
      </c>
      <c r="AY282" s="158" t="s">
        <v>147</v>
      </c>
    </row>
    <row r="283" spans="2:65" s="14" customFormat="1" ht="11.25">
      <c r="B283" s="164"/>
      <c r="D283" s="151" t="s">
        <v>158</v>
      </c>
      <c r="E283" s="165" t="s">
        <v>79</v>
      </c>
      <c r="F283" s="166" t="s">
        <v>208</v>
      </c>
      <c r="H283" s="167">
        <v>150.30000000000001</v>
      </c>
      <c r="I283" s="168"/>
      <c r="L283" s="164"/>
      <c r="M283" s="169"/>
      <c r="T283" s="170"/>
      <c r="AT283" s="165" t="s">
        <v>158</v>
      </c>
      <c r="AU283" s="165" t="s">
        <v>90</v>
      </c>
      <c r="AV283" s="14" t="s">
        <v>167</v>
      </c>
      <c r="AW283" s="14" t="s">
        <v>42</v>
      </c>
      <c r="AX283" s="14" t="s">
        <v>81</v>
      </c>
      <c r="AY283" s="165" t="s">
        <v>147</v>
      </c>
    </row>
    <row r="284" spans="2:65" s="12" customFormat="1" ht="11.25">
      <c r="B284" s="150"/>
      <c r="D284" s="151" t="s">
        <v>158</v>
      </c>
      <c r="E284" s="152" t="s">
        <v>79</v>
      </c>
      <c r="F284" s="153" t="s">
        <v>391</v>
      </c>
      <c r="H284" s="152" t="s">
        <v>79</v>
      </c>
      <c r="I284" s="154"/>
      <c r="L284" s="150"/>
      <c r="M284" s="155"/>
      <c r="T284" s="156"/>
      <c r="AT284" s="152" t="s">
        <v>158</v>
      </c>
      <c r="AU284" s="152" t="s">
        <v>90</v>
      </c>
      <c r="AV284" s="12" t="s">
        <v>88</v>
      </c>
      <c r="AW284" s="12" t="s">
        <v>42</v>
      </c>
      <c r="AX284" s="12" t="s">
        <v>81</v>
      </c>
      <c r="AY284" s="152" t="s">
        <v>147</v>
      </c>
    </row>
    <row r="285" spans="2:65" s="13" customFormat="1" ht="11.25">
      <c r="B285" s="157"/>
      <c r="D285" s="151" t="s">
        <v>158</v>
      </c>
      <c r="E285" s="158" t="s">
        <v>79</v>
      </c>
      <c r="F285" s="159" t="s">
        <v>392</v>
      </c>
      <c r="H285" s="160">
        <v>157.815</v>
      </c>
      <c r="I285" s="161"/>
      <c r="L285" s="157"/>
      <c r="M285" s="162"/>
      <c r="T285" s="163"/>
      <c r="AT285" s="158" t="s">
        <v>158</v>
      </c>
      <c r="AU285" s="158" t="s">
        <v>90</v>
      </c>
      <c r="AV285" s="13" t="s">
        <v>90</v>
      </c>
      <c r="AW285" s="13" t="s">
        <v>42</v>
      </c>
      <c r="AX285" s="13" t="s">
        <v>88</v>
      </c>
      <c r="AY285" s="158" t="s">
        <v>147</v>
      </c>
    </row>
    <row r="286" spans="2:65" s="1" customFormat="1" ht="24.2" customHeight="1">
      <c r="B286" s="34"/>
      <c r="C286" s="133" t="s">
        <v>393</v>
      </c>
      <c r="D286" s="133" t="s">
        <v>149</v>
      </c>
      <c r="E286" s="134" t="s">
        <v>394</v>
      </c>
      <c r="F286" s="135" t="s">
        <v>395</v>
      </c>
      <c r="G286" s="136" t="s">
        <v>152</v>
      </c>
      <c r="H286" s="137">
        <v>126</v>
      </c>
      <c r="I286" s="138"/>
      <c r="J286" s="139">
        <f>ROUND(I286*H286,2)</f>
        <v>0</v>
      </c>
      <c r="K286" s="135" t="s">
        <v>153</v>
      </c>
      <c r="L286" s="34"/>
      <c r="M286" s="140" t="s">
        <v>79</v>
      </c>
      <c r="N286" s="141" t="s">
        <v>51</v>
      </c>
      <c r="P286" s="142">
        <f>O286*H286</f>
        <v>0</v>
      </c>
      <c r="Q286" s="142">
        <v>0</v>
      </c>
      <c r="R286" s="142">
        <f>Q286*H286</f>
        <v>0</v>
      </c>
      <c r="S286" s="142">
        <v>0</v>
      </c>
      <c r="T286" s="143">
        <f>S286*H286</f>
        <v>0</v>
      </c>
      <c r="AR286" s="144" t="s">
        <v>154</v>
      </c>
      <c r="AT286" s="144" t="s">
        <v>149</v>
      </c>
      <c r="AU286" s="144" t="s">
        <v>90</v>
      </c>
      <c r="AY286" s="18" t="s">
        <v>147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8" t="s">
        <v>88</v>
      </c>
      <c r="BK286" s="145">
        <f>ROUND(I286*H286,2)</f>
        <v>0</v>
      </c>
      <c r="BL286" s="18" t="s">
        <v>154</v>
      </c>
      <c r="BM286" s="144" t="s">
        <v>396</v>
      </c>
    </row>
    <row r="287" spans="2:65" s="1" customFormat="1" ht="11.25">
      <c r="B287" s="34"/>
      <c r="D287" s="146" t="s">
        <v>156</v>
      </c>
      <c r="F287" s="147" t="s">
        <v>397</v>
      </c>
      <c r="I287" s="148"/>
      <c r="L287" s="34"/>
      <c r="M287" s="149"/>
      <c r="T287" s="55"/>
      <c r="AT287" s="18" t="s">
        <v>156</v>
      </c>
      <c r="AU287" s="18" t="s">
        <v>90</v>
      </c>
    </row>
    <row r="288" spans="2:65" s="12" customFormat="1" ht="11.25">
      <c r="B288" s="150"/>
      <c r="D288" s="151" t="s">
        <v>158</v>
      </c>
      <c r="E288" s="152" t="s">
        <v>79</v>
      </c>
      <c r="F288" s="153" t="s">
        <v>159</v>
      </c>
      <c r="H288" s="152" t="s">
        <v>79</v>
      </c>
      <c r="I288" s="154"/>
      <c r="L288" s="150"/>
      <c r="M288" s="155"/>
      <c r="T288" s="156"/>
      <c r="AT288" s="152" t="s">
        <v>158</v>
      </c>
      <c r="AU288" s="152" t="s">
        <v>90</v>
      </c>
      <c r="AV288" s="12" t="s">
        <v>88</v>
      </c>
      <c r="AW288" s="12" t="s">
        <v>42</v>
      </c>
      <c r="AX288" s="12" t="s">
        <v>81</v>
      </c>
      <c r="AY288" s="152" t="s">
        <v>147</v>
      </c>
    </row>
    <row r="289" spans="2:65" s="12" customFormat="1" ht="11.25">
      <c r="B289" s="150"/>
      <c r="D289" s="151" t="s">
        <v>158</v>
      </c>
      <c r="E289" s="152" t="s">
        <v>79</v>
      </c>
      <c r="F289" s="153" t="s">
        <v>202</v>
      </c>
      <c r="H289" s="152" t="s">
        <v>79</v>
      </c>
      <c r="I289" s="154"/>
      <c r="L289" s="150"/>
      <c r="M289" s="155"/>
      <c r="T289" s="156"/>
      <c r="AT289" s="152" t="s">
        <v>158</v>
      </c>
      <c r="AU289" s="152" t="s">
        <v>90</v>
      </c>
      <c r="AV289" s="12" t="s">
        <v>88</v>
      </c>
      <c r="AW289" s="12" t="s">
        <v>42</v>
      </c>
      <c r="AX289" s="12" t="s">
        <v>81</v>
      </c>
      <c r="AY289" s="152" t="s">
        <v>147</v>
      </c>
    </row>
    <row r="290" spans="2:65" s="12" customFormat="1" ht="11.25">
      <c r="B290" s="150"/>
      <c r="D290" s="151" t="s">
        <v>158</v>
      </c>
      <c r="E290" s="152" t="s">
        <v>79</v>
      </c>
      <c r="F290" s="153" t="s">
        <v>391</v>
      </c>
      <c r="H290" s="152" t="s">
        <v>79</v>
      </c>
      <c r="I290" s="154"/>
      <c r="L290" s="150"/>
      <c r="M290" s="155"/>
      <c r="T290" s="156"/>
      <c r="AT290" s="152" t="s">
        <v>158</v>
      </c>
      <c r="AU290" s="152" t="s">
        <v>90</v>
      </c>
      <c r="AV290" s="12" t="s">
        <v>88</v>
      </c>
      <c r="AW290" s="12" t="s">
        <v>42</v>
      </c>
      <c r="AX290" s="12" t="s">
        <v>81</v>
      </c>
      <c r="AY290" s="152" t="s">
        <v>147</v>
      </c>
    </row>
    <row r="291" spans="2:65" s="13" customFormat="1" ht="11.25">
      <c r="B291" s="157"/>
      <c r="D291" s="151" t="s">
        <v>158</v>
      </c>
      <c r="E291" s="158" t="s">
        <v>79</v>
      </c>
      <c r="F291" s="159" t="s">
        <v>398</v>
      </c>
      <c r="H291" s="160">
        <v>126</v>
      </c>
      <c r="I291" s="161"/>
      <c r="L291" s="157"/>
      <c r="M291" s="162"/>
      <c r="T291" s="163"/>
      <c r="AT291" s="158" t="s">
        <v>158</v>
      </c>
      <c r="AU291" s="158" t="s">
        <v>90</v>
      </c>
      <c r="AV291" s="13" t="s">
        <v>90</v>
      </c>
      <c r="AW291" s="13" t="s">
        <v>42</v>
      </c>
      <c r="AX291" s="13" t="s">
        <v>88</v>
      </c>
      <c r="AY291" s="158" t="s">
        <v>147</v>
      </c>
    </row>
    <row r="292" spans="2:65" s="1" customFormat="1" ht="24.2" customHeight="1">
      <c r="B292" s="34"/>
      <c r="C292" s="133" t="s">
        <v>399</v>
      </c>
      <c r="D292" s="133" t="s">
        <v>149</v>
      </c>
      <c r="E292" s="134" t="s">
        <v>400</v>
      </c>
      <c r="F292" s="135" t="s">
        <v>401</v>
      </c>
      <c r="G292" s="136" t="s">
        <v>152</v>
      </c>
      <c r="H292" s="137">
        <v>3.5</v>
      </c>
      <c r="I292" s="138"/>
      <c r="J292" s="139">
        <f>ROUND(I292*H292,2)</f>
        <v>0</v>
      </c>
      <c r="K292" s="135" t="s">
        <v>153</v>
      </c>
      <c r="L292" s="34"/>
      <c r="M292" s="140" t="s">
        <v>79</v>
      </c>
      <c r="N292" s="141" t="s">
        <v>51</v>
      </c>
      <c r="P292" s="142">
        <f>O292*H292</f>
        <v>0</v>
      </c>
      <c r="Q292" s="142">
        <v>0.40799999999999997</v>
      </c>
      <c r="R292" s="142">
        <f>Q292*H292</f>
        <v>1.4279999999999999</v>
      </c>
      <c r="S292" s="142">
        <v>0</v>
      </c>
      <c r="T292" s="143">
        <f>S292*H292</f>
        <v>0</v>
      </c>
      <c r="AR292" s="144" t="s">
        <v>154</v>
      </c>
      <c r="AT292" s="144" t="s">
        <v>149</v>
      </c>
      <c r="AU292" s="144" t="s">
        <v>90</v>
      </c>
      <c r="AY292" s="18" t="s">
        <v>147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8" t="s">
        <v>88</v>
      </c>
      <c r="BK292" s="145">
        <f>ROUND(I292*H292,2)</f>
        <v>0</v>
      </c>
      <c r="BL292" s="18" t="s">
        <v>154</v>
      </c>
      <c r="BM292" s="144" t="s">
        <v>402</v>
      </c>
    </row>
    <row r="293" spans="2:65" s="1" customFormat="1" ht="11.25">
      <c r="B293" s="34"/>
      <c r="D293" s="146" t="s">
        <v>156</v>
      </c>
      <c r="F293" s="147" t="s">
        <v>403</v>
      </c>
      <c r="I293" s="148"/>
      <c r="L293" s="34"/>
      <c r="M293" s="149"/>
      <c r="T293" s="55"/>
      <c r="AT293" s="18" t="s">
        <v>156</v>
      </c>
      <c r="AU293" s="18" t="s">
        <v>90</v>
      </c>
    </row>
    <row r="294" spans="2:65" s="12" customFormat="1" ht="11.25">
      <c r="B294" s="150"/>
      <c r="D294" s="151" t="s">
        <v>158</v>
      </c>
      <c r="E294" s="152" t="s">
        <v>79</v>
      </c>
      <c r="F294" s="153" t="s">
        <v>159</v>
      </c>
      <c r="H294" s="152" t="s">
        <v>79</v>
      </c>
      <c r="I294" s="154"/>
      <c r="L294" s="150"/>
      <c r="M294" s="155"/>
      <c r="T294" s="156"/>
      <c r="AT294" s="152" t="s">
        <v>158</v>
      </c>
      <c r="AU294" s="152" t="s">
        <v>90</v>
      </c>
      <c r="AV294" s="12" t="s">
        <v>88</v>
      </c>
      <c r="AW294" s="12" t="s">
        <v>42</v>
      </c>
      <c r="AX294" s="12" t="s">
        <v>81</v>
      </c>
      <c r="AY294" s="152" t="s">
        <v>147</v>
      </c>
    </row>
    <row r="295" spans="2:65" s="12" customFormat="1" ht="11.25">
      <c r="B295" s="150"/>
      <c r="D295" s="151" t="s">
        <v>158</v>
      </c>
      <c r="E295" s="152" t="s">
        <v>79</v>
      </c>
      <c r="F295" s="153" t="s">
        <v>404</v>
      </c>
      <c r="H295" s="152" t="s">
        <v>79</v>
      </c>
      <c r="I295" s="154"/>
      <c r="L295" s="150"/>
      <c r="M295" s="155"/>
      <c r="T295" s="156"/>
      <c r="AT295" s="152" t="s">
        <v>158</v>
      </c>
      <c r="AU295" s="152" t="s">
        <v>90</v>
      </c>
      <c r="AV295" s="12" t="s">
        <v>88</v>
      </c>
      <c r="AW295" s="12" t="s">
        <v>42</v>
      </c>
      <c r="AX295" s="12" t="s">
        <v>81</v>
      </c>
      <c r="AY295" s="152" t="s">
        <v>147</v>
      </c>
    </row>
    <row r="296" spans="2:65" s="13" customFormat="1" ht="11.25">
      <c r="B296" s="157"/>
      <c r="D296" s="151" t="s">
        <v>158</v>
      </c>
      <c r="E296" s="158" t="s">
        <v>79</v>
      </c>
      <c r="F296" s="159" t="s">
        <v>405</v>
      </c>
      <c r="H296" s="160">
        <v>3.5</v>
      </c>
      <c r="I296" s="161"/>
      <c r="L296" s="157"/>
      <c r="M296" s="162"/>
      <c r="T296" s="163"/>
      <c r="AT296" s="158" t="s">
        <v>158</v>
      </c>
      <c r="AU296" s="158" t="s">
        <v>90</v>
      </c>
      <c r="AV296" s="13" t="s">
        <v>90</v>
      </c>
      <c r="AW296" s="13" t="s">
        <v>42</v>
      </c>
      <c r="AX296" s="13" t="s">
        <v>88</v>
      </c>
      <c r="AY296" s="158" t="s">
        <v>147</v>
      </c>
    </row>
    <row r="297" spans="2:65" s="1" customFormat="1" ht="24.2" customHeight="1">
      <c r="B297" s="34"/>
      <c r="C297" s="133" t="s">
        <v>406</v>
      </c>
      <c r="D297" s="133" t="s">
        <v>149</v>
      </c>
      <c r="E297" s="134" t="s">
        <v>407</v>
      </c>
      <c r="F297" s="135" t="s">
        <v>408</v>
      </c>
      <c r="G297" s="136" t="s">
        <v>152</v>
      </c>
      <c r="H297" s="137">
        <v>126</v>
      </c>
      <c r="I297" s="138"/>
      <c r="J297" s="139">
        <f>ROUND(I297*H297,2)</f>
        <v>0</v>
      </c>
      <c r="K297" s="135" t="s">
        <v>153</v>
      </c>
      <c r="L297" s="34"/>
      <c r="M297" s="140" t="s">
        <v>79</v>
      </c>
      <c r="N297" s="141" t="s">
        <v>51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154</v>
      </c>
      <c r="AT297" s="144" t="s">
        <v>149</v>
      </c>
      <c r="AU297" s="144" t="s">
        <v>90</v>
      </c>
      <c r="AY297" s="18" t="s">
        <v>147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8" t="s">
        <v>88</v>
      </c>
      <c r="BK297" s="145">
        <f>ROUND(I297*H297,2)</f>
        <v>0</v>
      </c>
      <c r="BL297" s="18" t="s">
        <v>154</v>
      </c>
      <c r="BM297" s="144" t="s">
        <v>409</v>
      </c>
    </row>
    <row r="298" spans="2:65" s="1" customFormat="1" ht="11.25">
      <c r="B298" s="34"/>
      <c r="D298" s="146" t="s">
        <v>156</v>
      </c>
      <c r="F298" s="147" t="s">
        <v>410</v>
      </c>
      <c r="I298" s="148"/>
      <c r="L298" s="34"/>
      <c r="M298" s="149"/>
      <c r="T298" s="55"/>
      <c r="AT298" s="18" t="s">
        <v>156</v>
      </c>
      <c r="AU298" s="18" t="s">
        <v>90</v>
      </c>
    </row>
    <row r="299" spans="2:65" s="12" customFormat="1" ht="11.25">
      <c r="B299" s="150"/>
      <c r="D299" s="151" t="s">
        <v>158</v>
      </c>
      <c r="E299" s="152" t="s">
        <v>79</v>
      </c>
      <c r="F299" s="153" t="s">
        <v>159</v>
      </c>
      <c r="H299" s="152" t="s">
        <v>79</v>
      </c>
      <c r="I299" s="154"/>
      <c r="L299" s="150"/>
      <c r="M299" s="155"/>
      <c r="T299" s="156"/>
      <c r="AT299" s="152" t="s">
        <v>158</v>
      </c>
      <c r="AU299" s="152" t="s">
        <v>90</v>
      </c>
      <c r="AV299" s="12" t="s">
        <v>88</v>
      </c>
      <c r="AW299" s="12" t="s">
        <v>42</v>
      </c>
      <c r="AX299" s="12" t="s">
        <v>81</v>
      </c>
      <c r="AY299" s="152" t="s">
        <v>147</v>
      </c>
    </row>
    <row r="300" spans="2:65" s="12" customFormat="1" ht="11.25">
      <c r="B300" s="150"/>
      <c r="D300" s="151" t="s">
        <v>158</v>
      </c>
      <c r="E300" s="152" t="s">
        <v>79</v>
      </c>
      <c r="F300" s="153" t="s">
        <v>202</v>
      </c>
      <c r="H300" s="152" t="s">
        <v>79</v>
      </c>
      <c r="I300" s="154"/>
      <c r="L300" s="150"/>
      <c r="M300" s="155"/>
      <c r="T300" s="156"/>
      <c r="AT300" s="152" t="s">
        <v>158</v>
      </c>
      <c r="AU300" s="152" t="s">
        <v>90</v>
      </c>
      <c r="AV300" s="12" t="s">
        <v>88</v>
      </c>
      <c r="AW300" s="12" t="s">
        <v>42</v>
      </c>
      <c r="AX300" s="12" t="s">
        <v>81</v>
      </c>
      <c r="AY300" s="152" t="s">
        <v>147</v>
      </c>
    </row>
    <row r="301" spans="2:65" s="12" customFormat="1" ht="11.25">
      <c r="B301" s="150"/>
      <c r="D301" s="151" t="s">
        <v>158</v>
      </c>
      <c r="E301" s="152" t="s">
        <v>79</v>
      </c>
      <c r="F301" s="153" t="s">
        <v>391</v>
      </c>
      <c r="H301" s="152" t="s">
        <v>79</v>
      </c>
      <c r="I301" s="154"/>
      <c r="L301" s="150"/>
      <c r="M301" s="155"/>
      <c r="T301" s="156"/>
      <c r="AT301" s="152" t="s">
        <v>158</v>
      </c>
      <c r="AU301" s="152" t="s">
        <v>90</v>
      </c>
      <c r="AV301" s="12" t="s">
        <v>88</v>
      </c>
      <c r="AW301" s="12" t="s">
        <v>42</v>
      </c>
      <c r="AX301" s="12" t="s">
        <v>81</v>
      </c>
      <c r="AY301" s="152" t="s">
        <v>147</v>
      </c>
    </row>
    <row r="302" spans="2:65" s="13" customFormat="1" ht="11.25">
      <c r="B302" s="157"/>
      <c r="D302" s="151" t="s">
        <v>158</v>
      </c>
      <c r="E302" s="158" t="s">
        <v>79</v>
      </c>
      <c r="F302" s="159" t="s">
        <v>398</v>
      </c>
      <c r="H302" s="160">
        <v>126</v>
      </c>
      <c r="I302" s="161"/>
      <c r="L302" s="157"/>
      <c r="M302" s="162"/>
      <c r="T302" s="163"/>
      <c r="AT302" s="158" t="s">
        <v>158</v>
      </c>
      <c r="AU302" s="158" t="s">
        <v>90</v>
      </c>
      <c r="AV302" s="13" t="s">
        <v>90</v>
      </c>
      <c r="AW302" s="13" t="s">
        <v>42</v>
      </c>
      <c r="AX302" s="13" t="s">
        <v>88</v>
      </c>
      <c r="AY302" s="158" t="s">
        <v>147</v>
      </c>
    </row>
    <row r="303" spans="2:65" s="1" customFormat="1" ht="24.2" customHeight="1">
      <c r="B303" s="34"/>
      <c r="C303" s="133" t="s">
        <v>411</v>
      </c>
      <c r="D303" s="133" t="s">
        <v>149</v>
      </c>
      <c r="E303" s="134" t="s">
        <v>412</v>
      </c>
      <c r="F303" s="135" t="s">
        <v>413</v>
      </c>
      <c r="G303" s="136" t="s">
        <v>152</v>
      </c>
      <c r="H303" s="137">
        <v>570</v>
      </c>
      <c r="I303" s="138"/>
      <c r="J303" s="139">
        <f>ROUND(I303*H303,2)</f>
        <v>0</v>
      </c>
      <c r="K303" s="135" t="s">
        <v>153</v>
      </c>
      <c r="L303" s="34"/>
      <c r="M303" s="140" t="s">
        <v>79</v>
      </c>
      <c r="N303" s="141" t="s">
        <v>51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154</v>
      </c>
      <c r="AT303" s="144" t="s">
        <v>149</v>
      </c>
      <c r="AU303" s="144" t="s">
        <v>90</v>
      </c>
      <c r="AY303" s="18" t="s">
        <v>147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8" t="s">
        <v>88</v>
      </c>
      <c r="BK303" s="145">
        <f>ROUND(I303*H303,2)</f>
        <v>0</v>
      </c>
      <c r="BL303" s="18" t="s">
        <v>154</v>
      </c>
      <c r="BM303" s="144" t="s">
        <v>414</v>
      </c>
    </row>
    <row r="304" spans="2:65" s="1" customFormat="1" ht="11.25">
      <c r="B304" s="34"/>
      <c r="D304" s="146" t="s">
        <v>156</v>
      </c>
      <c r="F304" s="147" t="s">
        <v>415</v>
      </c>
      <c r="I304" s="148"/>
      <c r="L304" s="34"/>
      <c r="M304" s="149"/>
      <c r="T304" s="55"/>
      <c r="AT304" s="18" t="s">
        <v>156</v>
      </c>
      <c r="AU304" s="18" t="s">
        <v>90</v>
      </c>
    </row>
    <row r="305" spans="2:65" s="12" customFormat="1" ht="11.25">
      <c r="B305" s="150"/>
      <c r="D305" s="151" t="s">
        <v>158</v>
      </c>
      <c r="E305" s="152" t="s">
        <v>79</v>
      </c>
      <c r="F305" s="153" t="s">
        <v>159</v>
      </c>
      <c r="H305" s="152" t="s">
        <v>79</v>
      </c>
      <c r="I305" s="154"/>
      <c r="L305" s="150"/>
      <c r="M305" s="155"/>
      <c r="T305" s="156"/>
      <c r="AT305" s="152" t="s">
        <v>158</v>
      </c>
      <c r="AU305" s="152" t="s">
        <v>90</v>
      </c>
      <c r="AV305" s="12" t="s">
        <v>88</v>
      </c>
      <c r="AW305" s="12" t="s">
        <v>42</v>
      </c>
      <c r="AX305" s="12" t="s">
        <v>81</v>
      </c>
      <c r="AY305" s="152" t="s">
        <v>147</v>
      </c>
    </row>
    <row r="306" spans="2:65" s="12" customFormat="1" ht="11.25">
      <c r="B306" s="150"/>
      <c r="D306" s="151" t="s">
        <v>158</v>
      </c>
      <c r="E306" s="152" t="s">
        <v>79</v>
      </c>
      <c r="F306" s="153" t="s">
        <v>416</v>
      </c>
      <c r="H306" s="152" t="s">
        <v>79</v>
      </c>
      <c r="I306" s="154"/>
      <c r="L306" s="150"/>
      <c r="M306" s="155"/>
      <c r="T306" s="156"/>
      <c r="AT306" s="152" t="s">
        <v>158</v>
      </c>
      <c r="AU306" s="152" t="s">
        <v>90</v>
      </c>
      <c r="AV306" s="12" t="s">
        <v>88</v>
      </c>
      <c r="AW306" s="12" t="s">
        <v>42</v>
      </c>
      <c r="AX306" s="12" t="s">
        <v>81</v>
      </c>
      <c r="AY306" s="152" t="s">
        <v>147</v>
      </c>
    </row>
    <row r="307" spans="2:65" s="13" customFormat="1" ht="11.25">
      <c r="B307" s="157"/>
      <c r="D307" s="151" t="s">
        <v>158</v>
      </c>
      <c r="E307" s="158" t="s">
        <v>79</v>
      </c>
      <c r="F307" s="159" t="s">
        <v>417</v>
      </c>
      <c r="H307" s="160">
        <v>570</v>
      </c>
      <c r="I307" s="161"/>
      <c r="L307" s="157"/>
      <c r="M307" s="162"/>
      <c r="T307" s="163"/>
      <c r="AT307" s="158" t="s">
        <v>158</v>
      </c>
      <c r="AU307" s="158" t="s">
        <v>90</v>
      </c>
      <c r="AV307" s="13" t="s">
        <v>90</v>
      </c>
      <c r="AW307" s="13" t="s">
        <v>42</v>
      </c>
      <c r="AX307" s="13" t="s">
        <v>88</v>
      </c>
      <c r="AY307" s="158" t="s">
        <v>147</v>
      </c>
    </row>
    <row r="308" spans="2:65" s="1" customFormat="1" ht="24.2" customHeight="1">
      <c r="B308" s="34"/>
      <c r="C308" s="133" t="s">
        <v>418</v>
      </c>
      <c r="D308" s="133" t="s">
        <v>149</v>
      </c>
      <c r="E308" s="134" t="s">
        <v>419</v>
      </c>
      <c r="F308" s="135" t="s">
        <v>420</v>
      </c>
      <c r="G308" s="136" t="s">
        <v>152</v>
      </c>
      <c r="H308" s="137">
        <v>190</v>
      </c>
      <c r="I308" s="138"/>
      <c r="J308" s="139">
        <f>ROUND(I308*H308,2)</f>
        <v>0</v>
      </c>
      <c r="K308" s="135" t="s">
        <v>153</v>
      </c>
      <c r="L308" s="34"/>
      <c r="M308" s="140" t="s">
        <v>79</v>
      </c>
      <c r="N308" s="141" t="s">
        <v>51</v>
      </c>
      <c r="P308" s="142">
        <f>O308*H308</f>
        <v>0</v>
      </c>
      <c r="Q308" s="142">
        <v>0</v>
      </c>
      <c r="R308" s="142">
        <f>Q308*H308</f>
        <v>0</v>
      </c>
      <c r="S308" s="142">
        <v>0</v>
      </c>
      <c r="T308" s="143">
        <f>S308*H308</f>
        <v>0</v>
      </c>
      <c r="AR308" s="144" t="s">
        <v>154</v>
      </c>
      <c r="AT308" s="144" t="s">
        <v>149</v>
      </c>
      <c r="AU308" s="144" t="s">
        <v>90</v>
      </c>
      <c r="AY308" s="18" t="s">
        <v>147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8" t="s">
        <v>88</v>
      </c>
      <c r="BK308" s="145">
        <f>ROUND(I308*H308,2)</f>
        <v>0</v>
      </c>
      <c r="BL308" s="18" t="s">
        <v>154</v>
      </c>
      <c r="BM308" s="144" t="s">
        <v>421</v>
      </c>
    </row>
    <row r="309" spans="2:65" s="1" customFormat="1" ht="11.25">
      <c r="B309" s="34"/>
      <c r="D309" s="146" t="s">
        <v>156</v>
      </c>
      <c r="F309" s="147" t="s">
        <v>422</v>
      </c>
      <c r="I309" s="148"/>
      <c r="L309" s="34"/>
      <c r="M309" s="149"/>
      <c r="T309" s="55"/>
      <c r="AT309" s="18" t="s">
        <v>156</v>
      </c>
      <c r="AU309" s="18" t="s">
        <v>90</v>
      </c>
    </row>
    <row r="310" spans="2:65" s="12" customFormat="1" ht="11.25">
      <c r="B310" s="150"/>
      <c r="D310" s="151" t="s">
        <v>158</v>
      </c>
      <c r="E310" s="152" t="s">
        <v>79</v>
      </c>
      <c r="F310" s="153" t="s">
        <v>159</v>
      </c>
      <c r="H310" s="152" t="s">
        <v>79</v>
      </c>
      <c r="I310" s="154"/>
      <c r="L310" s="150"/>
      <c r="M310" s="155"/>
      <c r="T310" s="156"/>
      <c r="AT310" s="152" t="s">
        <v>158</v>
      </c>
      <c r="AU310" s="152" t="s">
        <v>90</v>
      </c>
      <c r="AV310" s="12" t="s">
        <v>88</v>
      </c>
      <c r="AW310" s="12" t="s">
        <v>42</v>
      </c>
      <c r="AX310" s="12" t="s">
        <v>81</v>
      </c>
      <c r="AY310" s="152" t="s">
        <v>147</v>
      </c>
    </row>
    <row r="311" spans="2:65" s="12" customFormat="1" ht="11.25">
      <c r="B311" s="150"/>
      <c r="D311" s="151" t="s">
        <v>158</v>
      </c>
      <c r="E311" s="152" t="s">
        <v>79</v>
      </c>
      <c r="F311" s="153" t="s">
        <v>423</v>
      </c>
      <c r="H311" s="152" t="s">
        <v>79</v>
      </c>
      <c r="I311" s="154"/>
      <c r="L311" s="150"/>
      <c r="M311" s="155"/>
      <c r="T311" s="156"/>
      <c r="AT311" s="152" t="s">
        <v>158</v>
      </c>
      <c r="AU311" s="152" t="s">
        <v>90</v>
      </c>
      <c r="AV311" s="12" t="s">
        <v>88</v>
      </c>
      <c r="AW311" s="12" t="s">
        <v>42</v>
      </c>
      <c r="AX311" s="12" t="s">
        <v>81</v>
      </c>
      <c r="AY311" s="152" t="s">
        <v>147</v>
      </c>
    </row>
    <row r="312" spans="2:65" s="13" customFormat="1" ht="11.25">
      <c r="B312" s="157"/>
      <c r="D312" s="151" t="s">
        <v>158</v>
      </c>
      <c r="E312" s="158" t="s">
        <v>79</v>
      </c>
      <c r="F312" s="159" t="s">
        <v>424</v>
      </c>
      <c r="H312" s="160">
        <v>190</v>
      </c>
      <c r="I312" s="161"/>
      <c r="L312" s="157"/>
      <c r="M312" s="162"/>
      <c r="T312" s="163"/>
      <c r="AT312" s="158" t="s">
        <v>158</v>
      </c>
      <c r="AU312" s="158" t="s">
        <v>90</v>
      </c>
      <c r="AV312" s="13" t="s">
        <v>90</v>
      </c>
      <c r="AW312" s="13" t="s">
        <v>42</v>
      </c>
      <c r="AX312" s="13" t="s">
        <v>88</v>
      </c>
      <c r="AY312" s="158" t="s">
        <v>147</v>
      </c>
    </row>
    <row r="313" spans="2:65" s="1" customFormat="1" ht="24.2" customHeight="1">
      <c r="B313" s="34"/>
      <c r="C313" s="133" t="s">
        <v>425</v>
      </c>
      <c r="D313" s="133" t="s">
        <v>149</v>
      </c>
      <c r="E313" s="134" t="s">
        <v>426</v>
      </c>
      <c r="F313" s="135" t="s">
        <v>427</v>
      </c>
      <c r="G313" s="136" t="s">
        <v>152</v>
      </c>
      <c r="H313" s="137">
        <v>190</v>
      </c>
      <c r="I313" s="138"/>
      <c r="J313" s="139">
        <f>ROUND(I313*H313,2)</f>
        <v>0</v>
      </c>
      <c r="K313" s="135" t="s">
        <v>153</v>
      </c>
      <c r="L313" s="34"/>
      <c r="M313" s="140" t="s">
        <v>79</v>
      </c>
      <c r="N313" s="141" t="s">
        <v>51</v>
      </c>
      <c r="P313" s="142">
        <f>O313*H313</f>
        <v>0</v>
      </c>
      <c r="Q313" s="142">
        <v>0</v>
      </c>
      <c r="R313" s="142">
        <f>Q313*H313</f>
        <v>0</v>
      </c>
      <c r="S313" s="142">
        <v>0</v>
      </c>
      <c r="T313" s="143">
        <f>S313*H313</f>
        <v>0</v>
      </c>
      <c r="AR313" s="144" t="s">
        <v>154</v>
      </c>
      <c r="AT313" s="144" t="s">
        <v>149</v>
      </c>
      <c r="AU313" s="144" t="s">
        <v>90</v>
      </c>
      <c r="AY313" s="18" t="s">
        <v>147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8" t="s">
        <v>88</v>
      </c>
      <c r="BK313" s="145">
        <f>ROUND(I313*H313,2)</f>
        <v>0</v>
      </c>
      <c r="BL313" s="18" t="s">
        <v>154</v>
      </c>
      <c r="BM313" s="144" t="s">
        <v>428</v>
      </c>
    </row>
    <row r="314" spans="2:65" s="1" customFormat="1" ht="11.25">
      <c r="B314" s="34"/>
      <c r="D314" s="146" t="s">
        <v>156</v>
      </c>
      <c r="F314" s="147" t="s">
        <v>429</v>
      </c>
      <c r="I314" s="148"/>
      <c r="L314" s="34"/>
      <c r="M314" s="149"/>
      <c r="T314" s="55"/>
      <c r="AT314" s="18" t="s">
        <v>156</v>
      </c>
      <c r="AU314" s="18" t="s">
        <v>90</v>
      </c>
    </row>
    <row r="315" spans="2:65" s="12" customFormat="1" ht="11.25">
      <c r="B315" s="150"/>
      <c r="D315" s="151" t="s">
        <v>158</v>
      </c>
      <c r="E315" s="152" t="s">
        <v>79</v>
      </c>
      <c r="F315" s="153" t="s">
        <v>159</v>
      </c>
      <c r="H315" s="152" t="s">
        <v>79</v>
      </c>
      <c r="I315" s="154"/>
      <c r="L315" s="150"/>
      <c r="M315" s="155"/>
      <c r="T315" s="156"/>
      <c r="AT315" s="152" t="s">
        <v>158</v>
      </c>
      <c r="AU315" s="152" t="s">
        <v>90</v>
      </c>
      <c r="AV315" s="12" t="s">
        <v>88</v>
      </c>
      <c r="AW315" s="12" t="s">
        <v>42</v>
      </c>
      <c r="AX315" s="12" t="s">
        <v>81</v>
      </c>
      <c r="AY315" s="152" t="s">
        <v>147</v>
      </c>
    </row>
    <row r="316" spans="2:65" s="12" customFormat="1" ht="11.25">
      <c r="B316" s="150"/>
      <c r="D316" s="151" t="s">
        <v>158</v>
      </c>
      <c r="E316" s="152" t="s">
        <v>79</v>
      </c>
      <c r="F316" s="153" t="s">
        <v>423</v>
      </c>
      <c r="H316" s="152" t="s">
        <v>79</v>
      </c>
      <c r="I316" s="154"/>
      <c r="L316" s="150"/>
      <c r="M316" s="155"/>
      <c r="T316" s="156"/>
      <c r="AT316" s="152" t="s">
        <v>158</v>
      </c>
      <c r="AU316" s="152" t="s">
        <v>90</v>
      </c>
      <c r="AV316" s="12" t="s">
        <v>88</v>
      </c>
      <c r="AW316" s="12" t="s">
        <v>42</v>
      </c>
      <c r="AX316" s="12" t="s">
        <v>81</v>
      </c>
      <c r="AY316" s="152" t="s">
        <v>147</v>
      </c>
    </row>
    <row r="317" spans="2:65" s="13" customFormat="1" ht="11.25">
      <c r="B317" s="157"/>
      <c r="D317" s="151" t="s">
        <v>158</v>
      </c>
      <c r="E317" s="158" t="s">
        <v>79</v>
      </c>
      <c r="F317" s="159" t="s">
        <v>424</v>
      </c>
      <c r="H317" s="160">
        <v>190</v>
      </c>
      <c r="I317" s="161"/>
      <c r="L317" s="157"/>
      <c r="M317" s="162"/>
      <c r="T317" s="163"/>
      <c r="AT317" s="158" t="s">
        <v>158</v>
      </c>
      <c r="AU317" s="158" t="s">
        <v>90</v>
      </c>
      <c r="AV317" s="13" t="s">
        <v>90</v>
      </c>
      <c r="AW317" s="13" t="s">
        <v>42</v>
      </c>
      <c r="AX317" s="13" t="s">
        <v>88</v>
      </c>
      <c r="AY317" s="158" t="s">
        <v>147</v>
      </c>
    </row>
    <row r="318" spans="2:65" s="1" customFormat="1" ht="24.2" customHeight="1">
      <c r="B318" s="34"/>
      <c r="C318" s="133" t="s">
        <v>430</v>
      </c>
      <c r="D318" s="133" t="s">
        <v>149</v>
      </c>
      <c r="E318" s="134" t="s">
        <v>431</v>
      </c>
      <c r="F318" s="135" t="s">
        <v>432</v>
      </c>
      <c r="G318" s="136" t="s">
        <v>152</v>
      </c>
      <c r="H318" s="137">
        <v>190</v>
      </c>
      <c r="I318" s="138"/>
      <c r="J318" s="139">
        <f>ROUND(I318*H318,2)</f>
        <v>0</v>
      </c>
      <c r="K318" s="135" t="s">
        <v>79</v>
      </c>
      <c r="L318" s="34"/>
      <c r="M318" s="140" t="s">
        <v>79</v>
      </c>
      <c r="N318" s="141" t="s">
        <v>51</v>
      </c>
      <c r="P318" s="142">
        <f>O318*H318</f>
        <v>0</v>
      </c>
      <c r="Q318" s="142">
        <v>0</v>
      </c>
      <c r="R318" s="142">
        <f>Q318*H318</f>
        <v>0</v>
      </c>
      <c r="S318" s="142">
        <v>0</v>
      </c>
      <c r="T318" s="143">
        <f>S318*H318</f>
        <v>0</v>
      </c>
      <c r="AR318" s="144" t="s">
        <v>154</v>
      </c>
      <c r="AT318" s="144" t="s">
        <v>149</v>
      </c>
      <c r="AU318" s="144" t="s">
        <v>90</v>
      </c>
      <c r="AY318" s="18" t="s">
        <v>147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8" t="s">
        <v>88</v>
      </c>
      <c r="BK318" s="145">
        <f>ROUND(I318*H318,2)</f>
        <v>0</v>
      </c>
      <c r="BL318" s="18" t="s">
        <v>154</v>
      </c>
      <c r="BM318" s="144" t="s">
        <v>433</v>
      </c>
    </row>
    <row r="319" spans="2:65" s="1" customFormat="1" ht="24.2" customHeight="1">
      <c r="B319" s="34"/>
      <c r="C319" s="133" t="s">
        <v>434</v>
      </c>
      <c r="D319" s="133" t="s">
        <v>149</v>
      </c>
      <c r="E319" s="134" t="s">
        <v>435</v>
      </c>
      <c r="F319" s="135" t="s">
        <v>436</v>
      </c>
      <c r="G319" s="136" t="s">
        <v>152</v>
      </c>
      <c r="H319" s="137">
        <v>190</v>
      </c>
      <c r="I319" s="138"/>
      <c r="J319" s="139">
        <f>ROUND(I319*H319,2)</f>
        <v>0</v>
      </c>
      <c r="K319" s="135" t="s">
        <v>79</v>
      </c>
      <c r="L319" s="34"/>
      <c r="M319" s="140" t="s">
        <v>79</v>
      </c>
      <c r="N319" s="141" t="s">
        <v>51</v>
      </c>
      <c r="P319" s="142">
        <f>O319*H319</f>
        <v>0</v>
      </c>
      <c r="Q319" s="142">
        <v>0</v>
      </c>
      <c r="R319" s="142">
        <f>Q319*H319</f>
        <v>0</v>
      </c>
      <c r="S319" s="142">
        <v>0</v>
      </c>
      <c r="T319" s="143">
        <f>S319*H319</f>
        <v>0</v>
      </c>
      <c r="AR319" s="144" t="s">
        <v>154</v>
      </c>
      <c r="AT319" s="144" t="s">
        <v>149</v>
      </c>
      <c r="AU319" s="144" t="s">
        <v>90</v>
      </c>
      <c r="AY319" s="18" t="s">
        <v>147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8" t="s">
        <v>88</v>
      </c>
      <c r="BK319" s="145">
        <f>ROUND(I319*H319,2)</f>
        <v>0</v>
      </c>
      <c r="BL319" s="18" t="s">
        <v>154</v>
      </c>
      <c r="BM319" s="144" t="s">
        <v>437</v>
      </c>
    </row>
    <row r="320" spans="2:65" s="1" customFormat="1" ht="24.2" customHeight="1">
      <c r="B320" s="34"/>
      <c r="C320" s="133" t="s">
        <v>438</v>
      </c>
      <c r="D320" s="133" t="s">
        <v>149</v>
      </c>
      <c r="E320" s="134" t="s">
        <v>439</v>
      </c>
      <c r="F320" s="135" t="s">
        <v>440</v>
      </c>
      <c r="G320" s="136" t="s">
        <v>152</v>
      </c>
      <c r="H320" s="137">
        <v>132.30000000000001</v>
      </c>
      <c r="I320" s="138"/>
      <c r="J320" s="139">
        <f>ROUND(I320*H320,2)</f>
        <v>0</v>
      </c>
      <c r="K320" s="135" t="s">
        <v>153</v>
      </c>
      <c r="L320" s="34"/>
      <c r="M320" s="140" t="s">
        <v>79</v>
      </c>
      <c r="N320" s="141" t="s">
        <v>51</v>
      </c>
      <c r="P320" s="142">
        <f>O320*H320</f>
        <v>0</v>
      </c>
      <c r="Q320" s="142">
        <v>0.16700000000000001</v>
      </c>
      <c r="R320" s="142">
        <f>Q320*H320</f>
        <v>22.094100000000005</v>
      </c>
      <c r="S320" s="142">
        <v>0</v>
      </c>
      <c r="T320" s="143">
        <f>S320*H320</f>
        <v>0</v>
      </c>
      <c r="AR320" s="144" t="s">
        <v>154</v>
      </c>
      <c r="AT320" s="144" t="s">
        <v>149</v>
      </c>
      <c r="AU320" s="144" t="s">
        <v>90</v>
      </c>
      <c r="AY320" s="18" t="s">
        <v>147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8" t="s">
        <v>88</v>
      </c>
      <c r="BK320" s="145">
        <f>ROUND(I320*H320,2)</f>
        <v>0</v>
      </c>
      <c r="BL320" s="18" t="s">
        <v>154</v>
      </c>
      <c r="BM320" s="144" t="s">
        <v>441</v>
      </c>
    </row>
    <row r="321" spans="2:65" s="1" customFormat="1" ht="11.25">
      <c r="B321" s="34"/>
      <c r="D321" s="146" t="s">
        <v>156</v>
      </c>
      <c r="F321" s="147" t="s">
        <v>442</v>
      </c>
      <c r="I321" s="148"/>
      <c r="L321" s="34"/>
      <c r="M321" s="149"/>
      <c r="T321" s="55"/>
      <c r="AT321" s="18" t="s">
        <v>156</v>
      </c>
      <c r="AU321" s="18" t="s">
        <v>90</v>
      </c>
    </row>
    <row r="322" spans="2:65" s="12" customFormat="1" ht="11.25">
      <c r="B322" s="150"/>
      <c r="D322" s="151" t="s">
        <v>158</v>
      </c>
      <c r="E322" s="152" t="s">
        <v>79</v>
      </c>
      <c r="F322" s="153" t="s">
        <v>159</v>
      </c>
      <c r="H322" s="152" t="s">
        <v>79</v>
      </c>
      <c r="I322" s="154"/>
      <c r="L322" s="150"/>
      <c r="M322" s="155"/>
      <c r="T322" s="156"/>
      <c r="AT322" s="152" t="s">
        <v>158</v>
      </c>
      <c r="AU322" s="152" t="s">
        <v>90</v>
      </c>
      <c r="AV322" s="12" t="s">
        <v>88</v>
      </c>
      <c r="AW322" s="12" t="s">
        <v>42</v>
      </c>
      <c r="AX322" s="12" t="s">
        <v>81</v>
      </c>
      <c r="AY322" s="152" t="s">
        <v>147</v>
      </c>
    </row>
    <row r="323" spans="2:65" s="12" customFormat="1" ht="11.25">
      <c r="B323" s="150"/>
      <c r="D323" s="151" t="s">
        <v>158</v>
      </c>
      <c r="E323" s="152" t="s">
        <v>79</v>
      </c>
      <c r="F323" s="153" t="s">
        <v>443</v>
      </c>
      <c r="H323" s="152" t="s">
        <v>79</v>
      </c>
      <c r="I323" s="154"/>
      <c r="L323" s="150"/>
      <c r="M323" s="155"/>
      <c r="T323" s="156"/>
      <c r="AT323" s="152" t="s">
        <v>158</v>
      </c>
      <c r="AU323" s="152" t="s">
        <v>90</v>
      </c>
      <c r="AV323" s="12" t="s">
        <v>88</v>
      </c>
      <c r="AW323" s="12" t="s">
        <v>42</v>
      </c>
      <c r="AX323" s="12" t="s">
        <v>81</v>
      </c>
      <c r="AY323" s="152" t="s">
        <v>147</v>
      </c>
    </row>
    <row r="324" spans="2:65" s="13" customFormat="1" ht="11.25">
      <c r="B324" s="157"/>
      <c r="D324" s="151" t="s">
        <v>158</v>
      </c>
      <c r="E324" s="158" t="s">
        <v>79</v>
      </c>
      <c r="F324" s="159" t="s">
        <v>322</v>
      </c>
      <c r="H324" s="160">
        <v>128</v>
      </c>
      <c r="I324" s="161"/>
      <c r="L324" s="157"/>
      <c r="M324" s="162"/>
      <c r="T324" s="163"/>
      <c r="AT324" s="158" t="s">
        <v>158</v>
      </c>
      <c r="AU324" s="158" t="s">
        <v>90</v>
      </c>
      <c r="AV324" s="13" t="s">
        <v>90</v>
      </c>
      <c r="AW324" s="13" t="s">
        <v>42</v>
      </c>
      <c r="AX324" s="13" t="s">
        <v>81</v>
      </c>
      <c r="AY324" s="158" t="s">
        <v>147</v>
      </c>
    </row>
    <row r="325" spans="2:65" s="12" customFormat="1" ht="11.25">
      <c r="B325" s="150"/>
      <c r="D325" s="151" t="s">
        <v>158</v>
      </c>
      <c r="E325" s="152" t="s">
        <v>79</v>
      </c>
      <c r="F325" s="153" t="s">
        <v>444</v>
      </c>
      <c r="H325" s="152" t="s">
        <v>79</v>
      </c>
      <c r="I325" s="154"/>
      <c r="L325" s="150"/>
      <c r="M325" s="155"/>
      <c r="T325" s="156"/>
      <c r="AT325" s="152" t="s">
        <v>158</v>
      </c>
      <c r="AU325" s="152" t="s">
        <v>90</v>
      </c>
      <c r="AV325" s="12" t="s">
        <v>88</v>
      </c>
      <c r="AW325" s="12" t="s">
        <v>42</v>
      </c>
      <c r="AX325" s="12" t="s">
        <v>81</v>
      </c>
      <c r="AY325" s="152" t="s">
        <v>147</v>
      </c>
    </row>
    <row r="326" spans="2:65" s="13" customFormat="1" ht="11.25">
      <c r="B326" s="157"/>
      <c r="D326" s="151" t="s">
        <v>158</v>
      </c>
      <c r="E326" s="158" t="s">
        <v>79</v>
      </c>
      <c r="F326" s="159" t="s">
        <v>445</v>
      </c>
      <c r="H326" s="160">
        <v>4.3</v>
      </c>
      <c r="I326" s="161"/>
      <c r="L326" s="157"/>
      <c r="M326" s="162"/>
      <c r="T326" s="163"/>
      <c r="AT326" s="158" t="s">
        <v>158</v>
      </c>
      <c r="AU326" s="158" t="s">
        <v>90</v>
      </c>
      <c r="AV326" s="13" t="s">
        <v>90</v>
      </c>
      <c r="AW326" s="13" t="s">
        <v>42</v>
      </c>
      <c r="AX326" s="13" t="s">
        <v>81</v>
      </c>
      <c r="AY326" s="158" t="s">
        <v>147</v>
      </c>
    </row>
    <row r="327" spans="2:65" s="15" customFormat="1" ht="11.25">
      <c r="B327" s="171"/>
      <c r="D327" s="151" t="s">
        <v>158</v>
      </c>
      <c r="E327" s="172" t="s">
        <v>79</v>
      </c>
      <c r="F327" s="173" t="s">
        <v>235</v>
      </c>
      <c r="H327" s="174">
        <v>132.30000000000001</v>
      </c>
      <c r="I327" s="175"/>
      <c r="L327" s="171"/>
      <c r="M327" s="176"/>
      <c r="T327" s="177"/>
      <c r="AT327" s="172" t="s">
        <v>158</v>
      </c>
      <c r="AU327" s="172" t="s">
        <v>90</v>
      </c>
      <c r="AV327" s="15" t="s">
        <v>154</v>
      </c>
      <c r="AW327" s="15" t="s">
        <v>42</v>
      </c>
      <c r="AX327" s="15" t="s">
        <v>88</v>
      </c>
      <c r="AY327" s="172" t="s">
        <v>147</v>
      </c>
    </row>
    <row r="328" spans="2:65" s="1" customFormat="1" ht="16.5" customHeight="1">
      <c r="B328" s="34"/>
      <c r="C328" s="178" t="s">
        <v>446</v>
      </c>
      <c r="D328" s="178" t="s">
        <v>283</v>
      </c>
      <c r="E328" s="179" t="s">
        <v>447</v>
      </c>
      <c r="F328" s="180" t="s">
        <v>448</v>
      </c>
      <c r="G328" s="181" t="s">
        <v>152</v>
      </c>
      <c r="H328" s="182">
        <v>134.946</v>
      </c>
      <c r="I328" s="183"/>
      <c r="J328" s="184">
        <f>ROUND(I328*H328,2)</f>
        <v>0</v>
      </c>
      <c r="K328" s="180" t="s">
        <v>153</v>
      </c>
      <c r="L328" s="185"/>
      <c r="M328" s="186" t="s">
        <v>79</v>
      </c>
      <c r="N328" s="187" t="s">
        <v>51</v>
      </c>
      <c r="P328" s="142">
        <f>O328*H328</f>
        <v>0</v>
      </c>
      <c r="Q328" s="142">
        <v>0.11799999999999999</v>
      </c>
      <c r="R328" s="142">
        <f>Q328*H328</f>
        <v>15.923627999999999</v>
      </c>
      <c r="S328" s="142">
        <v>0</v>
      </c>
      <c r="T328" s="143">
        <f>S328*H328</f>
        <v>0</v>
      </c>
      <c r="AR328" s="144" t="s">
        <v>211</v>
      </c>
      <c r="AT328" s="144" t="s">
        <v>283</v>
      </c>
      <c r="AU328" s="144" t="s">
        <v>90</v>
      </c>
      <c r="AY328" s="18" t="s">
        <v>147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8" t="s">
        <v>88</v>
      </c>
      <c r="BK328" s="145">
        <f>ROUND(I328*H328,2)</f>
        <v>0</v>
      </c>
      <c r="BL328" s="18" t="s">
        <v>154</v>
      </c>
      <c r="BM328" s="144" t="s">
        <v>449</v>
      </c>
    </row>
    <row r="329" spans="2:65" s="13" customFormat="1" ht="11.25">
      <c r="B329" s="157"/>
      <c r="D329" s="151" t="s">
        <v>158</v>
      </c>
      <c r="F329" s="159" t="s">
        <v>450</v>
      </c>
      <c r="H329" s="160">
        <v>134.946</v>
      </c>
      <c r="I329" s="161"/>
      <c r="L329" s="157"/>
      <c r="M329" s="162"/>
      <c r="T329" s="163"/>
      <c r="AT329" s="158" t="s">
        <v>158</v>
      </c>
      <c r="AU329" s="158" t="s">
        <v>90</v>
      </c>
      <c r="AV329" s="13" t="s">
        <v>90</v>
      </c>
      <c r="AW329" s="13" t="s">
        <v>4</v>
      </c>
      <c r="AX329" s="13" t="s">
        <v>88</v>
      </c>
      <c r="AY329" s="158" t="s">
        <v>147</v>
      </c>
    </row>
    <row r="330" spans="2:65" s="1" customFormat="1" ht="33" customHeight="1">
      <c r="B330" s="34"/>
      <c r="C330" s="133" t="s">
        <v>451</v>
      </c>
      <c r="D330" s="133" t="s">
        <v>149</v>
      </c>
      <c r="E330" s="134" t="s">
        <v>452</v>
      </c>
      <c r="F330" s="135" t="s">
        <v>453</v>
      </c>
      <c r="G330" s="136" t="s">
        <v>152</v>
      </c>
      <c r="H330" s="137">
        <v>14.5</v>
      </c>
      <c r="I330" s="138"/>
      <c r="J330" s="139">
        <f>ROUND(I330*H330,2)</f>
        <v>0</v>
      </c>
      <c r="K330" s="135" t="s">
        <v>153</v>
      </c>
      <c r="L330" s="34"/>
      <c r="M330" s="140" t="s">
        <v>79</v>
      </c>
      <c r="N330" s="141" t="s">
        <v>51</v>
      </c>
      <c r="P330" s="142">
        <f>O330*H330</f>
        <v>0</v>
      </c>
      <c r="Q330" s="142">
        <v>0.10100000000000001</v>
      </c>
      <c r="R330" s="142">
        <f>Q330*H330</f>
        <v>1.4645000000000001</v>
      </c>
      <c r="S330" s="142">
        <v>0</v>
      </c>
      <c r="T330" s="143">
        <f>S330*H330</f>
        <v>0</v>
      </c>
      <c r="AR330" s="144" t="s">
        <v>154</v>
      </c>
      <c r="AT330" s="144" t="s">
        <v>149</v>
      </c>
      <c r="AU330" s="144" t="s">
        <v>90</v>
      </c>
      <c r="AY330" s="18" t="s">
        <v>147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8" t="s">
        <v>88</v>
      </c>
      <c r="BK330" s="145">
        <f>ROUND(I330*H330,2)</f>
        <v>0</v>
      </c>
      <c r="BL330" s="18" t="s">
        <v>154</v>
      </c>
      <c r="BM330" s="144" t="s">
        <v>454</v>
      </c>
    </row>
    <row r="331" spans="2:65" s="1" customFormat="1" ht="11.25">
      <c r="B331" s="34"/>
      <c r="D331" s="146" t="s">
        <v>156</v>
      </c>
      <c r="F331" s="147" t="s">
        <v>455</v>
      </c>
      <c r="I331" s="148"/>
      <c r="L331" s="34"/>
      <c r="M331" s="149"/>
      <c r="T331" s="55"/>
      <c r="AT331" s="18" t="s">
        <v>156</v>
      </c>
      <c r="AU331" s="18" t="s">
        <v>90</v>
      </c>
    </row>
    <row r="332" spans="2:65" s="12" customFormat="1" ht="22.5">
      <c r="B332" s="150"/>
      <c r="D332" s="151" t="s">
        <v>158</v>
      </c>
      <c r="E332" s="152" t="s">
        <v>79</v>
      </c>
      <c r="F332" s="153" t="s">
        <v>456</v>
      </c>
      <c r="H332" s="152" t="s">
        <v>79</v>
      </c>
      <c r="I332" s="154"/>
      <c r="L332" s="150"/>
      <c r="M332" s="155"/>
      <c r="T332" s="156"/>
      <c r="AT332" s="152" t="s">
        <v>158</v>
      </c>
      <c r="AU332" s="152" t="s">
        <v>90</v>
      </c>
      <c r="AV332" s="12" t="s">
        <v>88</v>
      </c>
      <c r="AW332" s="12" t="s">
        <v>42</v>
      </c>
      <c r="AX332" s="12" t="s">
        <v>81</v>
      </c>
      <c r="AY332" s="152" t="s">
        <v>147</v>
      </c>
    </row>
    <row r="333" spans="2:65" s="13" customFormat="1" ht="11.25">
      <c r="B333" s="157"/>
      <c r="D333" s="151" t="s">
        <v>158</v>
      </c>
      <c r="E333" s="158" t="s">
        <v>79</v>
      </c>
      <c r="F333" s="159" t="s">
        <v>457</v>
      </c>
      <c r="H333" s="160">
        <v>4.5</v>
      </c>
      <c r="I333" s="161"/>
      <c r="L333" s="157"/>
      <c r="M333" s="162"/>
      <c r="T333" s="163"/>
      <c r="AT333" s="158" t="s">
        <v>158</v>
      </c>
      <c r="AU333" s="158" t="s">
        <v>90</v>
      </c>
      <c r="AV333" s="13" t="s">
        <v>90</v>
      </c>
      <c r="AW333" s="13" t="s">
        <v>42</v>
      </c>
      <c r="AX333" s="13" t="s">
        <v>81</v>
      </c>
      <c r="AY333" s="158" t="s">
        <v>147</v>
      </c>
    </row>
    <row r="334" spans="2:65" s="12" customFormat="1" ht="22.5">
      <c r="B334" s="150"/>
      <c r="D334" s="151" t="s">
        <v>158</v>
      </c>
      <c r="E334" s="152" t="s">
        <v>79</v>
      </c>
      <c r="F334" s="153" t="s">
        <v>458</v>
      </c>
      <c r="H334" s="152" t="s">
        <v>79</v>
      </c>
      <c r="I334" s="154"/>
      <c r="L334" s="150"/>
      <c r="M334" s="155"/>
      <c r="T334" s="156"/>
      <c r="AT334" s="152" t="s">
        <v>158</v>
      </c>
      <c r="AU334" s="152" t="s">
        <v>90</v>
      </c>
      <c r="AV334" s="12" t="s">
        <v>88</v>
      </c>
      <c r="AW334" s="12" t="s">
        <v>42</v>
      </c>
      <c r="AX334" s="12" t="s">
        <v>81</v>
      </c>
      <c r="AY334" s="152" t="s">
        <v>147</v>
      </c>
    </row>
    <row r="335" spans="2:65" s="13" customFormat="1" ht="11.25">
      <c r="B335" s="157"/>
      <c r="D335" s="151" t="s">
        <v>158</v>
      </c>
      <c r="E335" s="158" t="s">
        <v>79</v>
      </c>
      <c r="F335" s="159" t="s">
        <v>187</v>
      </c>
      <c r="H335" s="160">
        <v>6</v>
      </c>
      <c r="I335" s="161"/>
      <c r="L335" s="157"/>
      <c r="M335" s="162"/>
      <c r="T335" s="163"/>
      <c r="AT335" s="158" t="s">
        <v>158</v>
      </c>
      <c r="AU335" s="158" t="s">
        <v>90</v>
      </c>
      <c r="AV335" s="13" t="s">
        <v>90</v>
      </c>
      <c r="AW335" s="13" t="s">
        <v>42</v>
      </c>
      <c r="AX335" s="13" t="s">
        <v>81</v>
      </c>
      <c r="AY335" s="158" t="s">
        <v>147</v>
      </c>
    </row>
    <row r="336" spans="2:65" s="12" customFormat="1" ht="22.5">
      <c r="B336" s="150"/>
      <c r="D336" s="151" t="s">
        <v>158</v>
      </c>
      <c r="E336" s="152" t="s">
        <v>79</v>
      </c>
      <c r="F336" s="153" t="s">
        <v>459</v>
      </c>
      <c r="H336" s="152" t="s">
        <v>79</v>
      </c>
      <c r="I336" s="154"/>
      <c r="L336" s="150"/>
      <c r="M336" s="155"/>
      <c r="T336" s="156"/>
      <c r="AT336" s="152" t="s">
        <v>158</v>
      </c>
      <c r="AU336" s="152" t="s">
        <v>90</v>
      </c>
      <c r="AV336" s="12" t="s">
        <v>88</v>
      </c>
      <c r="AW336" s="12" t="s">
        <v>42</v>
      </c>
      <c r="AX336" s="12" t="s">
        <v>81</v>
      </c>
      <c r="AY336" s="152" t="s">
        <v>147</v>
      </c>
    </row>
    <row r="337" spans="2:65" s="13" customFormat="1" ht="11.25">
      <c r="B337" s="157"/>
      <c r="D337" s="151" t="s">
        <v>158</v>
      </c>
      <c r="E337" s="158" t="s">
        <v>79</v>
      </c>
      <c r="F337" s="159" t="s">
        <v>154</v>
      </c>
      <c r="H337" s="160">
        <v>4</v>
      </c>
      <c r="I337" s="161"/>
      <c r="L337" s="157"/>
      <c r="M337" s="162"/>
      <c r="T337" s="163"/>
      <c r="AT337" s="158" t="s">
        <v>158</v>
      </c>
      <c r="AU337" s="158" t="s">
        <v>90</v>
      </c>
      <c r="AV337" s="13" t="s">
        <v>90</v>
      </c>
      <c r="AW337" s="13" t="s">
        <v>42</v>
      </c>
      <c r="AX337" s="13" t="s">
        <v>81</v>
      </c>
      <c r="AY337" s="158" t="s">
        <v>147</v>
      </c>
    </row>
    <row r="338" spans="2:65" s="15" customFormat="1" ht="11.25">
      <c r="B338" s="171"/>
      <c r="D338" s="151" t="s">
        <v>158</v>
      </c>
      <c r="E338" s="172" t="s">
        <v>79</v>
      </c>
      <c r="F338" s="173" t="s">
        <v>235</v>
      </c>
      <c r="H338" s="174">
        <v>14.5</v>
      </c>
      <c r="I338" s="175"/>
      <c r="L338" s="171"/>
      <c r="M338" s="176"/>
      <c r="T338" s="177"/>
      <c r="AT338" s="172" t="s">
        <v>158</v>
      </c>
      <c r="AU338" s="172" t="s">
        <v>90</v>
      </c>
      <c r="AV338" s="15" t="s">
        <v>154</v>
      </c>
      <c r="AW338" s="15" t="s">
        <v>42</v>
      </c>
      <c r="AX338" s="15" t="s">
        <v>88</v>
      </c>
      <c r="AY338" s="172" t="s">
        <v>147</v>
      </c>
    </row>
    <row r="339" spans="2:65" s="1" customFormat="1" ht="33" customHeight="1">
      <c r="B339" s="34"/>
      <c r="C339" s="178" t="s">
        <v>460</v>
      </c>
      <c r="D339" s="178" t="s">
        <v>283</v>
      </c>
      <c r="E339" s="179" t="s">
        <v>461</v>
      </c>
      <c r="F339" s="180" t="s">
        <v>462</v>
      </c>
      <c r="G339" s="181" t="s">
        <v>152</v>
      </c>
      <c r="H339" s="182">
        <v>4.6349999999999998</v>
      </c>
      <c r="I339" s="183"/>
      <c r="J339" s="184">
        <f>ROUND(I339*H339,2)</f>
        <v>0</v>
      </c>
      <c r="K339" s="180" t="s">
        <v>79</v>
      </c>
      <c r="L339" s="185"/>
      <c r="M339" s="186" t="s">
        <v>79</v>
      </c>
      <c r="N339" s="187" t="s">
        <v>51</v>
      </c>
      <c r="P339" s="142">
        <f>O339*H339</f>
        <v>0</v>
      </c>
      <c r="Q339" s="142">
        <v>0.16200000000000001</v>
      </c>
      <c r="R339" s="142">
        <f>Q339*H339</f>
        <v>0.75087000000000004</v>
      </c>
      <c r="S339" s="142">
        <v>0</v>
      </c>
      <c r="T339" s="143">
        <f>S339*H339</f>
        <v>0</v>
      </c>
      <c r="AR339" s="144" t="s">
        <v>211</v>
      </c>
      <c r="AT339" s="144" t="s">
        <v>283</v>
      </c>
      <c r="AU339" s="144" t="s">
        <v>90</v>
      </c>
      <c r="AY339" s="18" t="s">
        <v>147</v>
      </c>
      <c r="BE339" s="145">
        <f>IF(N339="základní",J339,0)</f>
        <v>0</v>
      </c>
      <c r="BF339" s="145">
        <f>IF(N339="snížená",J339,0)</f>
        <v>0</v>
      </c>
      <c r="BG339" s="145">
        <f>IF(N339="zákl. přenesená",J339,0)</f>
        <v>0</v>
      </c>
      <c r="BH339" s="145">
        <f>IF(N339="sníž. přenesená",J339,0)</f>
        <v>0</v>
      </c>
      <c r="BI339" s="145">
        <f>IF(N339="nulová",J339,0)</f>
        <v>0</v>
      </c>
      <c r="BJ339" s="18" t="s">
        <v>88</v>
      </c>
      <c r="BK339" s="145">
        <f>ROUND(I339*H339,2)</f>
        <v>0</v>
      </c>
      <c r="BL339" s="18" t="s">
        <v>154</v>
      </c>
      <c r="BM339" s="144" t="s">
        <v>463</v>
      </c>
    </row>
    <row r="340" spans="2:65" s="13" customFormat="1" ht="11.25">
      <c r="B340" s="157"/>
      <c r="D340" s="151" t="s">
        <v>158</v>
      </c>
      <c r="F340" s="159" t="s">
        <v>464</v>
      </c>
      <c r="H340" s="160">
        <v>4.6349999999999998</v>
      </c>
      <c r="I340" s="161"/>
      <c r="L340" s="157"/>
      <c r="M340" s="162"/>
      <c r="T340" s="163"/>
      <c r="AT340" s="158" t="s">
        <v>158</v>
      </c>
      <c r="AU340" s="158" t="s">
        <v>90</v>
      </c>
      <c r="AV340" s="13" t="s">
        <v>90</v>
      </c>
      <c r="AW340" s="13" t="s">
        <v>4</v>
      </c>
      <c r="AX340" s="13" t="s">
        <v>88</v>
      </c>
      <c r="AY340" s="158" t="s">
        <v>147</v>
      </c>
    </row>
    <row r="341" spans="2:65" s="1" customFormat="1" ht="37.9" customHeight="1">
      <c r="B341" s="34"/>
      <c r="C341" s="178" t="s">
        <v>465</v>
      </c>
      <c r="D341" s="178" t="s">
        <v>283</v>
      </c>
      <c r="E341" s="179" t="s">
        <v>466</v>
      </c>
      <c r="F341" s="180" t="s">
        <v>467</v>
      </c>
      <c r="G341" s="181" t="s">
        <v>152</v>
      </c>
      <c r="H341" s="182">
        <v>6.18</v>
      </c>
      <c r="I341" s="183"/>
      <c r="J341" s="184">
        <f>ROUND(I341*H341,2)</f>
        <v>0</v>
      </c>
      <c r="K341" s="180" t="s">
        <v>79</v>
      </c>
      <c r="L341" s="185"/>
      <c r="M341" s="186" t="s">
        <v>79</v>
      </c>
      <c r="N341" s="187" t="s">
        <v>51</v>
      </c>
      <c r="P341" s="142">
        <f>O341*H341</f>
        <v>0</v>
      </c>
      <c r="Q341" s="142">
        <v>0.16200000000000001</v>
      </c>
      <c r="R341" s="142">
        <f>Q341*H341</f>
        <v>1.00116</v>
      </c>
      <c r="S341" s="142">
        <v>0</v>
      </c>
      <c r="T341" s="143">
        <f>S341*H341</f>
        <v>0</v>
      </c>
      <c r="AR341" s="144" t="s">
        <v>211</v>
      </c>
      <c r="AT341" s="144" t="s">
        <v>283</v>
      </c>
      <c r="AU341" s="144" t="s">
        <v>90</v>
      </c>
      <c r="AY341" s="18" t="s">
        <v>147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8" t="s">
        <v>88</v>
      </c>
      <c r="BK341" s="145">
        <f>ROUND(I341*H341,2)</f>
        <v>0</v>
      </c>
      <c r="BL341" s="18" t="s">
        <v>154</v>
      </c>
      <c r="BM341" s="144" t="s">
        <v>468</v>
      </c>
    </row>
    <row r="342" spans="2:65" s="13" customFormat="1" ht="11.25">
      <c r="B342" s="157"/>
      <c r="D342" s="151" t="s">
        <v>158</v>
      </c>
      <c r="F342" s="159" t="s">
        <v>469</v>
      </c>
      <c r="H342" s="160">
        <v>6.18</v>
      </c>
      <c r="I342" s="161"/>
      <c r="L342" s="157"/>
      <c r="M342" s="162"/>
      <c r="T342" s="163"/>
      <c r="AT342" s="158" t="s">
        <v>158</v>
      </c>
      <c r="AU342" s="158" t="s">
        <v>90</v>
      </c>
      <c r="AV342" s="13" t="s">
        <v>90</v>
      </c>
      <c r="AW342" s="13" t="s">
        <v>4</v>
      </c>
      <c r="AX342" s="13" t="s">
        <v>88</v>
      </c>
      <c r="AY342" s="158" t="s">
        <v>147</v>
      </c>
    </row>
    <row r="343" spans="2:65" s="1" customFormat="1" ht="24.2" customHeight="1">
      <c r="B343" s="34"/>
      <c r="C343" s="178" t="s">
        <v>470</v>
      </c>
      <c r="D343" s="178" t="s">
        <v>283</v>
      </c>
      <c r="E343" s="179" t="s">
        <v>471</v>
      </c>
      <c r="F343" s="180" t="s">
        <v>472</v>
      </c>
      <c r="G343" s="181" t="s">
        <v>152</v>
      </c>
      <c r="H343" s="182">
        <v>8.7550000000000008</v>
      </c>
      <c r="I343" s="183"/>
      <c r="J343" s="184">
        <f>ROUND(I343*H343,2)</f>
        <v>0</v>
      </c>
      <c r="K343" s="180" t="s">
        <v>79</v>
      </c>
      <c r="L343" s="185"/>
      <c r="M343" s="186" t="s">
        <v>79</v>
      </c>
      <c r="N343" s="187" t="s">
        <v>51</v>
      </c>
      <c r="P343" s="142">
        <f>O343*H343</f>
        <v>0</v>
      </c>
      <c r="Q343" s="142">
        <v>0.16200000000000001</v>
      </c>
      <c r="R343" s="142">
        <f>Q343*H343</f>
        <v>1.4183100000000002</v>
      </c>
      <c r="S343" s="142">
        <v>0</v>
      </c>
      <c r="T343" s="143">
        <f>S343*H343</f>
        <v>0</v>
      </c>
      <c r="AR343" s="144" t="s">
        <v>211</v>
      </c>
      <c r="AT343" s="144" t="s">
        <v>283</v>
      </c>
      <c r="AU343" s="144" t="s">
        <v>90</v>
      </c>
      <c r="AY343" s="18" t="s">
        <v>147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8" t="s">
        <v>88</v>
      </c>
      <c r="BK343" s="145">
        <f>ROUND(I343*H343,2)</f>
        <v>0</v>
      </c>
      <c r="BL343" s="18" t="s">
        <v>154</v>
      </c>
      <c r="BM343" s="144" t="s">
        <v>473</v>
      </c>
    </row>
    <row r="344" spans="2:65" s="13" customFormat="1" ht="11.25">
      <c r="B344" s="157"/>
      <c r="D344" s="151" t="s">
        <v>158</v>
      </c>
      <c r="F344" s="159" t="s">
        <v>474</v>
      </c>
      <c r="H344" s="160">
        <v>8.7550000000000008</v>
      </c>
      <c r="I344" s="161"/>
      <c r="L344" s="157"/>
      <c r="M344" s="162"/>
      <c r="T344" s="163"/>
      <c r="AT344" s="158" t="s">
        <v>158</v>
      </c>
      <c r="AU344" s="158" t="s">
        <v>90</v>
      </c>
      <c r="AV344" s="13" t="s">
        <v>90</v>
      </c>
      <c r="AW344" s="13" t="s">
        <v>4</v>
      </c>
      <c r="AX344" s="13" t="s">
        <v>88</v>
      </c>
      <c r="AY344" s="158" t="s">
        <v>147</v>
      </c>
    </row>
    <row r="345" spans="2:65" s="11" customFormat="1" ht="22.9" customHeight="1">
      <c r="B345" s="121"/>
      <c r="D345" s="122" t="s">
        <v>80</v>
      </c>
      <c r="E345" s="131" t="s">
        <v>211</v>
      </c>
      <c r="F345" s="131" t="s">
        <v>475</v>
      </c>
      <c r="I345" s="124"/>
      <c r="J345" s="132">
        <f>BK345</f>
        <v>0</v>
      </c>
      <c r="L345" s="121"/>
      <c r="M345" s="126"/>
      <c r="P345" s="127">
        <f>SUM(P346:P394)</f>
        <v>0</v>
      </c>
      <c r="R345" s="127">
        <f>SUM(R346:R394)</f>
        <v>2.1573801000000001</v>
      </c>
      <c r="T345" s="128">
        <f>SUM(T346:T394)</f>
        <v>0.77</v>
      </c>
      <c r="AR345" s="122" t="s">
        <v>88</v>
      </c>
      <c r="AT345" s="129" t="s">
        <v>80</v>
      </c>
      <c r="AU345" s="129" t="s">
        <v>88</v>
      </c>
      <c r="AY345" s="122" t="s">
        <v>147</v>
      </c>
      <c r="BK345" s="130">
        <f>SUM(BK346:BK394)</f>
        <v>0</v>
      </c>
    </row>
    <row r="346" spans="2:65" s="1" customFormat="1" ht="24.2" customHeight="1">
      <c r="B346" s="34"/>
      <c r="C346" s="133" t="s">
        <v>476</v>
      </c>
      <c r="D346" s="133" t="s">
        <v>149</v>
      </c>
      <c r="E346" s="134" t="s">
        <v>477</v>
      </c>
      <c r="F346" s="135" t="s">
        <v>478</v>
      </c>
      <c r="G346" s="136" t="s">
        <v>183</v>
      </c>
      <c r="H346" s="137">
        <v>9</v>
      </c>
      <c r="I346" s="138"/>
      <c r="J346" s="139">
        <f>ROUND(I346*H346,2)</f>
        <v>0</v>
      </c>
      <c r="K346" s="135" t="s">
        <v>153</v>
      </c>
      <c r="L346" s="34"/>
      <c r="M346" s="140" t="s">
        <v>79</v>
      </c>
      <c r="N346" s="141" t="s">
        <v>51</v>
      </c>
      <c r="P346" s="142">
        <f>O346*H346</f>
        <v>0</v>
      </c>
      <c r="Q346" s="142">
        <v>1.0000000000000001E-5</v>
      </c>
      <c r="R346" s="142">
        <f>Q346*H346</f>
        <v>9.0000000000000006E-5</v>
      </c>
      <c r="S346" s="142">
        <v>0</v>
      </c>
      <c r="T346" s="143">
        <f>S346*H346</f>
        <v>0</v>
      </c>
      <c r="AR346" s="144" t="s">
        <v>154</v>
      </c>
      <c r="AT346" s="144" t="s">
        <v>149</v>
      </c>
      <c r="AU346" s="144" t="s">
        <v>90</v>
      </c>
      <c r="AY346" s="18" t="s">
        <v>147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8" t="s">
        <v>88</v>
      </c>
      <c r="BK346" s="145">
        <f>ROUND(I346*H346,2)</f>
        <v>0</v>
      </c>
      <c r="BL346" s="18" t="s">
        <v>154</v>
      </c>
      <c r="BM346" s="144" t="s">
        <v>479</v>
      </c>
    </row>
    <row r="347" spans="2:65" s="1" customFormat="1" ht="11.25">
      <c r="B347" s="34"/>
      <c r="D347" s="146" t="s">
        <v>156</v>
      </c>
      <c r="F347" s="147" t="s">
        <v>480</v>
      </c>
      <c r="I347" s="148"/>
      <c r="L347" s="34"/>
      <c r="M347" s="149"/>
      <c r="T347" s="55"/>
      <c r="AT347" s="18" t="s">
        <v>156</v>
      </c>
      <c r="AU347" s="18" t="s">
        <v>90</v>
      </c>
    </row>
    <row r="348" spans="2:65" s="12" customFormat="1" ht="11.25">
      <c r="B348" s="150"/>
      <c r="D348" s="151" t="s">
        <v>158</v>
      </c>
      <c r="E348" s="152" t="s">
        <v>79</v>
      </c>
      <c r="F348" s="153" t="s">
        <v>223</v>
      </c>
      <c r="H348" s="152" t="s">
        <v>79</v>
      </c>
      <c r="I348" s="154"/>
      <c r="L348" s="150"/>
      <c r="M348" s="155"/>
      <c r="T348" s="156"/>
      <c r="AT348" s="152" t="s">
        <v>158</v>
      </c>
      <c r="AU348" s="152" t="s">
        <v>90</v>
      </c>
      <c r="AV348" s="12" t="s">
        <v>88</v>
      </c>
      <c r="AW348" s="12" t="s">
        <v>42</v>
      </c>
      <c r="AX348" s="12" t="s">
        <v>81</v>
      </c>
      <c r="AY348" s="152" t="s">
        <v>147</v>
      </c>
    </row>
    <row r="349" spans="2:65" s="13" customFormat="1" ht="11.25">
      <c r="B349" s="157"/>
      <c r="D349" s="151" t="s">
        <v>158</v>
      </c>
      <c r="E349" s="158" t="s">
        <v>79</v>
      </c>
      <c r="F349" s="159" t="s">
        <v>218</v>
      </c>
      <c r="H349" s="160">
        <v>9</v>
      </c>
      <c r="I349" s="161"/>
      <c r="L349" s="157"/>
      <c r="M349" s="162"/>
      <c r="T349" s="163"/>
      <c r="AT349" s="158" t="s">
        <v>158</v>
      </c>
      <c r="AU349" s="158" t="s">
        <v>90</v>
      </c>
      <c r="AV349" s="13" t="s">
        <v>90</v>
      </c>
      <c r="AW349" s="13" t="s">
        <v>42</v>
      </c>
      <c r="AX349" s="13" t="s">
        <v>88</v>
      </c>
      <c r="AY349" s="158" t="s">
        <v>147</v>
      </c>
    </row>
    <row r="350" spans="2:65" s="1" customFormat="1" ht="24.2" customHeight="1">
      <c r="B350" s="34"/>
      <c r="C350" s="178" t="s">
        <v>481</v>
      </c>
      <c r="D350" s="178" t="s">
        <v>283</v>
      </c>
      <c r="E350" s="179" t="s">
        <v>482</v>
      </c>
      <c r="F350" s="180" t="s">
        <v>483</v>
      </c>
      <c r="G350" s="181" t="s">
        <v>183</v>
      </c>
      <c r="H350" s="182">
        <v>9.1349999999999998</v>
      </c>
      <c r="I350" s="183"/>
      <c r="J350" s="184">
        <f>ROUND(I350*H350,2)</f>
        <v>0</v>
      </c>
      <c r="K350" s="180" t="s">
        <v>153</v>
      </c>
      <c r="L350" s="185"/>
      <c r="M350" s="186" t="s">
        <v>79</v>
      </c>
      <c r="N350" s="187" t="s">
        <v>51</v>
      </c>
      <c r="P350" s="142">
        <f>O350*H350</f>
        <v>0</v>
      </c>
      <c r="Q350" s="142">
        <v>4.2599999999999999E-3</v>
      </c>
      <c r="R350" s="142">
        <f>Q350*H350</f>
        <v>3.8915100000000001E-2</v>
      </c>
      <c r="S350" s="142">
        <v>0</v>
      </c>
      <c r="T350" s="143">
        <f>S350*H350</f>
        <v>0</v>
      </c>
      <c r="AR350" s="144" t="s">
        <v>211</v>
      </c>
      <c r="AT350" s="144" t="s">
        <v>283</v>
      </c>
      <c r="AU350" s="144" t="s">
        <v>90</v>
      </c>
      <c r="AY350" s="18" t="s">
        <v>147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8" t="s">
        <v>88</v>
      </c>
      <c r="BK350" s="145">
        <f>ROUND(I350*H350,2)</f>
        <v>0</v>
      </c>
      <c r="BL350" s="18" t="s">
        <v>154</v>
      </c>
      <c r="BM350" s="144" t="s">
        <v>484</v>
      </c>
    </row>
    <row r="351" spans="2:65" s="13" customFormat="1" ht="11.25">
      <c r="B351" s="157"/>
      <c r="D351" s="151" t="s">
        <v>158</v>
      </c>
      <c r="F351" s="159" t="s">
        <v>485</v>
      </c>
      <c r="H351" s="160">
        <v>9.1349999999999998</v>
      </c>
      <c r="I351" s="161"/>
      <c r="L351" s="157"/>
      <c r="M351" s="162"/>
      <c r="T351" s="163"/>
      <c r="AT351" s="158" t="s">
        <v>158</v>
      </c>
      <c r="AU351" s="158" t="s">
        <v>90</v>
      </c>
      <c r="AV351" s="13" t="s">
        <v>90</v>
      </c>
      <c r="AW351" s="13" t="s">
        <v>4</v>
      </c>
      <c r="AX351" s="13" t="s">
        <v>88</v>
      </c>
      <c r="AY351" s="158" t="s">
        <v>147</v>
      </c>
    </row>
    <row r="352" spans="2:65" s="1" customFormat="1" ht="24.2" customHeight="1">
      <c r="B352" s="34"/>
      <c r="C352" s="133" t="s">
        <v>486</v>
      </c>
      <c r="D352" s="133" t="s">
        <v>149</v>
      </c>
      <c r="E352" s="134" t="s">
        <v>487</v>
      </c>
      <c r="F352" s="135" t="s">
        <v>488</v>
      </c>
      <c r="G352" s="136" t="s">
        <v>362</v>
      </c>
      <c r="H352" s="137">
        <v>2</v>
      </c>
      <c r="I352" s="138"/>
      <c r="J352" s="139">
        <f>ROUND(I352*H352,2)</f>
        <v>0</v>
      </c>
      <c r="K352" s="135" t="s">
        <v>153</v>
      </c>
      <c r="L352" s="34"/>
      <c r="M352" s="140" t="s">
        <v>79</v>
      </c>
      <c r="N352" s="141" t="s">
        <v>51</v>
      </c>
      <c r="P352" s="142">
        <f>O352*H352</f>
        <v>0</v>
      </c>
      <c r="Q352" s="142">
        <v>8.0000000000000007E-5</v>
      </c>
      <c r="R352" s="142">
        <f>Q352*H352</f>
        <v>1.6000000000000001E-4</v>
      </c>
      <c r="S352" s="142">
        <v>0</v>
      </c>
      <c r="T352" s="143">
        <f>S352*H352</f>
        <v>0</v>
      </c>
      <c r="AR352" s="144" t="s">
        <v>154</v>
      </c>
      <c r="AT352" s="144" t="s">
        <v>149</v>
      </c>
      <c r="AU352" s="144" t="s">
        <v>90</v>
      </c>
      <c r="AY352" s="18" t="s">
        <v>147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8" t="s">
        <v>88</v>
      </c>
      <c r="BK352" s="145">
        <f>ROUND(I352*H352,2)</f>
        <v>0</v>
      </c>
      <c r="BL352" s="18" t="s">
        <v>154</v>
      </c>
      <c r="BM352" s="144" t="s">
        <v>489</v>
      </c>
    </row>
    <row r="353" spans="2:65" s="1" customFormat="1" ht="11.25">
      <c r="B353" s="34"/>
      <c r="D353" s="146" t="s">
        <v>156</v>
      </c>
      <c r="F353" s="147" t="s">
        <v>490</v>
      </c>
      <c r="I353" s="148"/>
      <c r="L353" s="34"/>
      <c r="M353" s="149"/>
      <c r="T353" s="55"/>
      <c r="AT353" s="18" t="s">
        <v>156</v>
      </c>
      <c r="AU353" s="18" t="s">
        <v>90</v>
      </c>
    </row>
    <row r="354" spans="2:65" s="12" customFormat="1" ht="11.25">
      <c r="B354" s="150"/>
      <c r="D354" s="151" t="s">
        <v>158</v>
      </c>
      <c r="E354" s="152" t="s">
        <v>79</v>
      </c>
      <c r="F354" s="153" t="s">
        <v>491</v>
      </c>
      <c r="H354" s="152" t="s">
        <v>79</v>
      </c>
      <c r="I354" s="154"/>
      <c r="L354" s="150"/>
      <c r="M354" s="155"/>
      <c r="T354" s="156"/>
      <c r="AT354" s="152" t="s">
        <v>158</v>
      </c>
      <c r="AU354" s="152" t="s">
        <v>90</v>
      </c>
      <c r="AV354" s="12" t="s">
        <v>88</v>
      </c>
      <c r="AW354" s="12" t="s">
        <v>42</v>
      </c>
      <c r="AX354" s="12" t="s">
        <v>81</v>
      </c>
      <c r="AY354" s="152" t="s">
        <v>147</v>
      </c>
    </row>
    <row r="355" spans="2:65" s="13" customFormat="1" ht="11.25">
      <c r="B355" s="157"/>
      <c r="D355" s="151" t="s">
        <v>158</v>
      </c>
      <c r="E355" s="158" t="s">
        <v>79</v>
      </c>
      <c r="F355" s="159" t="s">
        <v>90</v>
      </c>
      <c r="H355" s="160">
        <v>2</v>
      </c>
      <c r="I355" s="161"/>
      <c r="L355" s="157"/>
      <c r="M355" s="162"/>
      <c r="T355" s="163"/>
      <c r="AT355" s="158" t="s">
        <v>158</v>
      </c>
      <c r="AU355" s="158" t="s">
        <v>90</v>
      </c>
      <c r="AV355" s="13" t="s">
        <v>90</v>
      </c>
      <c r="AW355" s="13" t="s">
        <v>42</v>
      </c>
      <c r="AX355" s="13" t="s">
        <v>88</v>
      </c>
      <c r="AY355" s="158" t="s">
        <v>147</v>
      </c>
    </row>
    <row r="356" spans="2:65" s="1" customFormat="1" ht="21.75" customHeight="1">
      <c r="B356" s="34"/>
      <c r="C356" s="178" t="s">
        <v>492</v>
      </c>
      <c r="D356" s="178" t="s">
        <v>283</v>
      </c>
      <c r="E356" s="179" t="s">
        <v>493</v>
      </c>
      <c r="F356" s="180" t="s">
        <v>494</v>
      </c>
      <c r="G356" s="181" t="s">
        <v>362</v>
      </c>
      <c r="H356" s="182">
        <v>2</v>
      </c>
      <c r="I356" s="183"/>
      <c r="J356" s="184">
        <f>ROUND(I356*H356,2)</f>
        <v>0</v>
      </c>
      <c r="K356" s="180" t="s">
        <v>153</v>
      </c>
      <c r="L356" s="185"/>
      <c r="M356" s="186" t="s">
        <v>79</v>
      </c>
      <c r="N356" s="187" t="s">
        <v>51</v>
      </c>
      <c r="P356" s="142">
        <f>O356*H356</f>
        <v>0</v>
      </c>
      <c r="Q356" s="142">
        <v>8.9999999999999998E-4</v>
      </c>
      <c r="R356" s="142">
        <f>Q356*H356</f>
        <v>1.8E-3</v>
      </c>
      <c r="S356" s="142">
        <v>0</v>
      </c>
      <c r="T356" s="143">
        <f>S356*H356</f>
        <v>0</v>
      </c>
      <c r="AR356" s="144" t="s">
        <v>211</v>
      </c>
      <c r="AT356" s="144" t="s">
        <v>283</v>
      </c>
      <c r="AU356" s="144" t="s">
        <v>90</v>
      </c>
      <c r="AY356" s="18" t="s">
        <v>147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8" t="s">
        <v>88</v>
      </c>
      <c r="BK356" s="145">
        <f>ROUND(I356*H356,2)</f>
        <v>0</v>
      </c>
      <c r="BL356" s="18" t="s">
        <v>154</v>
      </c>
      <c r="BM356" s="144" t="s">
        <v>495</v>
      </c>
    </row>
    <row r="357" spans="2:65" s="1" customFormat="1" ht="33" customHeight="1">
      <c r="B357" s="34"/>
      <c r="C357" s="133" t="s">
        <v>496</v>
      </c>
      <c r="D357" s="133" t="s">
        <v>149</v>
      </c>
      <c r="E357" s="134" t="s">
        <v>497</v>
      </c>
      <c r="F357" s="135" t="s">
        <v>498</v>
      </c>
      <c r="G357" s="136" t="s">
        <v>362</v>
      </c>
      <c r="H357" s="137">
        <v>1</v>
      </c>
      <c r="I357" s="138"/>
      <c r="J357" s="139">
        <f>ROUND(I357*H357,2)</f>
        <v>0</v>
      </c>
      <c r="K357" s="135" t="s">
        <v>153</v>
      </c>
      <c r="L357" s="34"/>
      <c r="M357" s="140" t="s">
        <v>79</v>
      </c>
      <c r="N357" s="141" t="s">
        <v>51</v>
      </c>
      <c r="P357" s="142">
        <f>O357*H357</f>
        <v>0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44" t="s">
        <v>154</v>
      </c>
      <c r="AT357" s="144" t="s">
        <v>149</v>
      </c>
      <c r="AU357" s="144" t="s">
        <v>90</v>
      </c>
      <c r="AY357" s="18" t="s">
        <v>147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8" t="s">
        <v>88</v>
      </c>
      <c r="BK357" s="145">
        <f>ROUND(I357*H357,2)</f>
        <v>0</v>
      </c>
      <c r="BL357" s="18" t="s">
        <v>154</v>
      </c>
      <c r="BM357" s="144" t="s">
        <v>499</v>
      </c>
    </row>
    <row r="358" spans="2:65" s="1" customFormat="1" ht="11.25">
      <c r="B358" s="34"/>
      <c r="D358" s="146" t="s">
        <v>156</v>
      </c>
      <c r="F358" s="147" t="s">
        <v>500</v>
      </c>
      <c r="I358" s="148"/>
      <c r="L358" s="34"/>
      <c r="M358" s="149"/>
      <c r="T358" s="55"/>
      <c r="AT358" s="18" t="s">
        <v>156</v>
      </c>
      <c r="AU358" s="18" t="s">
        <v>90</v>
      </c>
    </row>
    <row r="359" spans="2:65" s="1" customFormat="1" ht="16.5" customHeight="1">
      <c r="B359" s="34"/>
      <c r="C359" s="178" t="s">
        <v>501</v>
      </c>
      <c r="D359" s="178" t="s">
        <v>283</v>
      </c>
      <c r="E359" s="179" t="s">
        <v>502</v>
      </c>
      <c r="F359" s="180" t="s">
        <v>503</v>
      </c>
      <c r="G359" s="181" t="s">
        <v>362</v>
      </c>
      <c r="H359" s="182">
        <v>1</v>
      </c>
      <c r="I359" s="183"/>
      <c r="J359" s="184">
        <f>ROUND(I359*H359,2)</f>
        <v>0</v>
      </c>
      <c r="K359" s="180" t="s">
        <v>153</v>
      </c>
      <c r="L359" s="185"/>
      <c r="M359" s="186" t="s">
        <v>79</v>
      </c>
      <c r="N359" s="187" t="s">
        <v>51</v>
      </c>
      <c r="P359" s="142">
        <f>O359*H359</f>
        <v>0</v>
      </c>
      <c r="Q359" s="142">
        <v>1.1000000000000001E-3</v>
      </c>
      <c r="R359" s="142">
        <f>Q359*H359</f>
        <v>1.1000000000000001E-3</v>
      </c>
      <c r="S359" s="142">
        <v>0</v>
      </c>
      <c r="T359" s="143">
        <f>S359*H359</f>
        <v>0</v>
      </c>
      <c r="AR359" s="144" t="s">
        <v>211</v>
      </c>
      <c r="AT359" s="144" t="s">
        <v>283</v>
      </c>
      <c r="AU359" s="144" t="s">
        <v>90</v>
      </c>
      <c r="AY359" s="18" t="s">
        <v>147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8" t="s">
        <v>88</v>
      </c>
      <c r="BK359" s="145">
        <f>ROUND(I359*H359,2)</f>
        <v>0</v>
      </c>
      <c r="BL359" s="18" t="s">
        <v>154</v>
      </c>
      <c r="BM359" s="144" t="s">
        <v>504</v>
      </c>
    </row>
    <row r="360" spans="2:65" s="1" customFormat="1" ht="24.2" customHeight="1">
      <c r="B360" s="34"/>
      <c r="C360" s="133" t="s">
        <v>505</v>
      </c>
      <c r="D360" s="133" t="s">
        <v>149</v>
      </c>
      <c r="E360" s="134" t="s">
        <v>506</v>
      </c>
      <c r="F360" s="135" t="s">
        <v>507</v>
      </c>
      <c r="G360" s="136" t="s">
        <v>362</v>
      </c>
      <c r="H360" s="137">
        <v>1</v>
      </c>
      <c r="I360" s="138"/>
      <c r="J360" s="139">
        <f>ROUND(I360*H360,2)</f>
        <v>0</v>
      </c>
      <c r="K360" s="135" t="s">
        <v>153</v>
      </c>
      <c r="L360" s="34"/>
      <c r="M360" s="140" t="s">
        <v>79</v>
      </c>
      <c r="N360" s="141" t="s">
        <v>51</v>
      </c>
      <c r="P360" s="142">
        <f>O360*H360</f>
        <v>0</v>
      </c>
      <c r="Q360" s="142">
        <v>1E-4</v>
      </c>
      <c r="R360" s="142">
        <f>Q360*H360</f>
        <v>1E-4</v>
      </c>
      <c r="S360" s="142">
        <v>0</v>
      </c>
      <c r="T360" s="143">
        <f>S360*H360</f>
        <v>0</v>
      </c>
      <c r="AR360" s="144" t="s">
        <v>154</v>
      </c>
      <c r="AT360" s="144" t="s">
        <v>149</v>
      </c>
      <c r="AU360" s="144" t="s">
        <v>90</v>
      </c>
      <c r="AY360" s="18" t="s">
        <v>147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8" t="s">
        <v>88</v>
      </c>
      <c r="BK360" s="145">
        <f>ROUND(I360*H360,2)</f>
        <v>0</v>
      </c>
      <c r="BL360" s="18" t="s">
        <v>154</v>
      </c>
      <c r="BM360" s="144" t="s">
        <v>508</v>
      </c>
    </row>
    <row r="361" spans="2:65" s="1" customFormat="1" ht="11.25">
      <c r="B361" s="34"/>
      <c r="D361" s="146" t="s">
        <v>156</v>
      </c>
      <c r="F361" s="147" t="s">
        <v>509</v>
      </c>
      <c r="I361" s="148"/>
      <c r="L361" s="34"/>
      <c r="M361" s="149"/>
      <c r="T361" s="55"/>
      <c r="AT361" s="18" t="s">
        <v>156</v>
      </c>
      <c r="AU361" s="18" t="s">
        <v>90</v>
      </c>
    </row>
    <row r="362" spans="2:65" s="12" customFormat="1" ht="11.25">
      <c r="B362" s="150"/>
      <c r="D362" s="151" t="s">
        <v>158</v>
      </c>
      <c r="E362" s="152" t="s">
        <v>79</v>
      </c>
      <c r="F362" s="153" t="s">
        <v>510</v>
      </c>
      <c r="H362" s="152" t="s">
        <v>79</v>
      </c>
      <c r="I362" s="154"/>
      <c r="L362" s="150"/>
      <c r="M362" s="155"/>
      <c r="T362" s="156"/>
      <c r="AT362" s="152" t="s">
        <v>158</v>
      </c>
      <c r="AU362" s="152" t="s">
        <v>90</v>
      </c>
      <c r="AV362" s="12" t="s">
        <v>88</v>
      </c>
      <c r="AW362" s="12" t="s">
        <v>42</v>
      </c>
      <c r="AX362" s="12" t="s">
        <v>81</v>
      </c>
      <c r="AY362" s="152" t="s">
        <v>147</v>
      </c>
    </row>
    <row r="363" spans="2:65" s="13" customFormat="1" ht="11.25">
      <c r="B363" s="157"/>
      <c r="D363" s="151" t="s">
        <v>158</v>
      </c>
      <c r="E363" s="158" t="s">
        <v>79</v>
      </c>
      <c r="F363" s="159" t="s">
        <v>88</v>
      </c>
      <c r="H363" s="160">
        <v>1</v>
      </c>
      <c r="I363" s="161"/>
      <c r="L363" s="157"/>
      <c r="M363" s="162"/>
      <c r="T363" s="163"/>
      <c r="AT363" s="158" t="s">
        <v>158</v>
      </c>
      <c r="AU363" s="158" t="s">
        <v>90</v>
      </c>
      <c r="AV363" s="13" t="s">
        <v>90</v>
      </c>
      <c r="AW363" s="13" t="s">
        <v>42</v>
      </c>
      <c r="AX363" s="13" t="s">
        <v>88</v>
      </c>
      <c r="AY363" s="158" t="s">
        <v>147</v>
      </c>
    </row>
    <row r="364" spans="2:65" s="1" customFormat="1" ht="21.75" customHeight="1">
      <c r="B364" s="34"/>
      <c r="C364" s="178" t="s">
        <v>511</v>
      </c>
      <c r="D364" s="178" t="s">
        <v>283</v>
      </c>
      <c r="E364" s="179" t="s">
        <v>512</v>
      </c>
      <c r="F364" s="180" t="s">
        <v>513</v>
      </c>
      <c r="G364" s="181" t="s">
        <v>362</v>
      </c>
      <c r="H364" s="182">
        <v>1</v>
      </c>
      <c r="I364" s="183"/>
      <c r="J364" s="184">
        <f>ROUND(I364*H364,2)</f>
        <v>0</v>
      </c>
      <c r="K364" s="180" t="s">
        <v>153</v>
      </c>
      <c r="L364" s="185"/>
      <c r="M364" s="186" t="s">
        <v>79</v>
      </c>
      <c r="N364" s="187" t="s">
        <v>51</v>
      </c>
      <c r="P364" s="142">
        <f>O364*H364</f>
        <v>0</v>
      </c>
      <c r="Q364" s="142">
        <v>1.2999999999999999E-3</v>
      </c>
      <c r="R364" s="142">
        <f>Q364*H364</f>
        <v>1.2999999999999999E-3</v>
      </c>
      <c r="S364" s="142">
        <v>0</v>
      </c>
      <c r="T364" s="143">
        <f>S364*H364</f>
        <v>0</v>
      </c>
      <c r="AR364" s="144" t="s">
        <v>211</v>
      </c>
      <c r="AT364" s="144" t="s">
        <v>283</v>
      </c>
      <c r="AU364" s="144" t="s">
        <v>90</v>
      </c>
      <c r="AY364" s="18" t="s">
        <v>147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8" t="s">
        <v>88</v>
      </c>
      <c r="BK364" s="145">
        <f>ROUND(I364*H364,2)</f>
        <v>0</v>
      </c>
      <c r="BL364" s="18" t="s">
        <v>154</v>
      </c>
      <c r="BM364" s="144" t="s">
        <v>514</v>
      </c>
    </row>
    <row r="365" spans="2:65" s="1" customFormat="1" ht="24.2" customHeight="1">
      <c r="B365" s="34"/>
      <c r="C365" s="133" t="s">
        <v>515</v>
      </c>
      <c r="D365" s="133" t="s">
        <v>149</v>
      </c>
      <c r="E365" s="134" t="s">
        <v>516</v>
      </c>
      <c r="F365" s="135" t="s">
        <v>517</v>
      </c>
      <c r="G365" s="136" t="s">
        <v>518</v>
      </c>
      <c r="H365" s="137">
        <v>1</v>
      </c>
      <c r="I365" s="138"/>
      <c r="J365" s="139">
        <f>ROUND(I365*H365,2)</f>
        <v>0</v>
      </c>
      <c r="K365" s="135" t="s">
        <v>153</v>
      </c>
      <c r="L365" s="34"/>
      <c r="M365" s="140" t="s">
        <v>79</v>
      </c>
      <c r="N365" s="141" t="s">
        <v>51</v>
      </c>
      <c r="P365" s="142">
        <f>O365*H365</f>
        <v>0</v>
      </c>
      <c r="Q365" s="142">
        <v>1.8000000000000001E-4</v>
      </c>
      <c r="R365" s="142">
        <f>Q365*H365</f>
        <v>1.8000000000000001E-4</v>
      </c>
      <c r="S365" s="142">
        <v>0</v>
      </c>
      <c r="T365" s="143">
        <f>S365*H365</f>
        <v>0</v>
      </c>
      <c r="AR365" s="144" t="s">
        <v>154</v>
      </c>
      <c r="AT365" s="144" t="s">
        <v>149</v>
      </c>
      <c r="AU365" s="144" t="s">
        <v>90</v>
      </c>
      <c r="AY365" s="18" t="s">
        <v>147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8" t="s">
        <v>88</v>
      </c>
      <c r="BK365" s="145">
        <f>ROUND(I365*H365,2)</f>
        <v>0</v>
      </c>
      <c r="BL365" s="18" t="s">
        <v>154</v>
      </c>
      <c r="BM365" s="144" t="s">
        <v>519</v>
      </c>
    </row>
    <row r="366" spans="2:65" s="1" customFormat="1" ht="11.25">
      <c r="B366" s="34"/>
      <c r="D366" s="146" t="s">
        <v>156</v>
      </c>
      <c r="F366" s="147" t="s">
        <v>520</v>
      </c>
      <c r="I366" s="148"/>
      <c r="L366" s="34"/>
      <c r="M366" s="149"/>
      <c r="T366" s="55"/>
      <c r="AT366" s="18" t="s">
        <v>156</v>
      </c>
      <c r="AU366" s="18" t="s">
        <v>90</v>
      </c>
    </row>
    <row r="367" spans="2:65" s="1" customFormat="1" ht="24.2" customHeight="1">
      <c r="B367" s="34"/>
      <c r="C367" s="133" t="s">
        <v>521</v>
      </c>
      <c r="D367" s="133" t="s">
        <v>149</v>
      </c>
      <c r="E367" s="134" t="s">
        <v>522</v>
      </c>
      <c r="F367" s="135" t="s">
        <v>523</v>
      </c>
      <c r="G367" s="136" t="s">
        <v>362</v>
      </c>
      <c r="H367" s="137">
        <v>1</v>
      </c>
      <c r="I367" s="138"/>
      <c r="J367" s="139">
        <f>ROUND(I367*H367,2)</f>
        <v>0</v>
      </c>
      <c r="K367" s="135" t="s">
        <v>153</v>
      </c>
      <c r="L367" s="34"/>
      <c r="M367" s="140" t="s">
        <v>79</v>
      </c>
      <c r="N367" s="141" t="s">
        <v>51</v>
      </c>
      <c r="P367" s="142">
        <f>O367*H367</f>
        <v>0</v>
      </c>
      <c r="Q367" s="142">
        <v>0.12422</v>
      </c>
      <c r="R367" s="142">
        <f>Q367*H367</f>
        <v>0.12422</v>
      </c>
      <c r="S367" s="142">
        <v>0</v>
      </c>
      <c r="T367" s="143">
        <f>S367*H367</f>
        <v>0</v>
      </c>
      <c r="AR367" s="144" t="s">
        <v>154</v>
      </c>
      <c r="AT367" s="144" t="s">
        <v>149</v>
      </c>
      <c r="AU367" s="144" t="s">
        <v>90</v>
      </c>
      <c r="AY367" s="18" t="s">
        <v>147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8" t="s">
        <v>88</v>
      </c>
      <c r="BK367" s="145">
        <f>ROUND(I367*H367,2)</f>
        <v>0</v>
      </c>
      <c r="BL367" s="18" t="s">
        <v>154</v>
      </c>
      <c r="BM367" s="144" t="s">
        <v>524</v>
      </c>
    </row>
    <row r="368" spans="2:65" s="1" customFormat="1" ht="11.25">
      <c r="B368" s="34"/>
      <c r="D368" s="146" t="s">
        <v>156</v>
      </c>
      <c r="F368" s="147" t="s">
        <v>525</v>
      </c>
      <c r="I368" s="148"/>
      <c r="L368" s="34"/>
      <c r="M368" s="149"/>
      <c r="T368" s="55"/>
      <c r="AT368" s="18" t="s">
        <v>156</v>
      </c>
      <c r="AU368" s="18" t="s">
        <v>90</v>
      </c>
    </row>
    <row r="369" spans="2:65" s="1" customFormat="1" ht="16.5" customHeight="1">
      <c r="B369" s="34"/>
      <c r="C369" s="178" t="s">
        <v>526</v>
      </c>
      <c r="D369" s="178" t="s">
        <v>283</v>
      </c>
      <c r="E369" s="179" t="s">
        <v>527</v>
      </c>
      <c r="F369" s="180" t="s">
        <v>528</v>
      </c>
      <c r="G369" s="181" t="s">
        <v>362</v>
      </c>
      <c r="H369" s="182">
        <v>1</v>
      </c>
      <c r="I369" s="183"/>
      <c r="J369" s="184">
        <f>ROUND(I369*H369,2)</f>
        <v>0</v>
      </c>
      <c r="K369" s="180" t="s">
        <v>153</v>
      </c>
      <c r="L369" s="185"/>
      <c r="M369" s="186" t="s">
        <v>79</v>
      </c>
      <c r="N369" s="187" t="s">
        <v>51</v>
      </c>
      <c r="P369" s="142">
        <f>O369*H369</f>
        <v>0</v>
      </c>
      <c r="Q369" s="142">
        <v>6.9000000000000006E-2</v>
      </c>
      <c r="R369" s="142">
        <f>Q369*H369</f>
        <v>6.9000000000000006E-2</v>
      </c>
      <c r="S369" s="142">
        <v>0</v>
      </c>
      <c r="T369" s="143">
        <f>S369*H369</f>
        <v>0</v>
      </c>
      <c r="AR369" s="144" t="s">
        <v>211</v>
      </c>
      <c r="AT369" s="144" t="s">
        <v>283</v>
      </c>
      <c r="AU369" s="144" t="s">
        <v>90</v>
      </c>
      <c r="AY369" s="18" t="s">
        <v>147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8" t="s">
        <v>88</v>
      </c>
      <c r="BK369" s="145">
        <f>ROUND(I369*H369,2)</f>
        <v>0</v>
      </c>
      <c r="BL369" s="18" t="s">
        <v>154</v>
      </c>
      <c r="BM369" s="144" t="s">
        <v>529</v>
      </c>
    </row>
    <row r="370" spans="2:65" s="1" customFormat="1" ht="24.2" customHeight="1">
      <c r="B370" s="34"/>
      <c r="C370" s="133" t="s">
        <v>530</v>
      </c>
      <c r="D370" s="133" t="s">
        <v>149</v>
      </c>
      <c r="E370" s="134" t="s">
        <v>531</v>
      </c>
      <c r="F370" s="135" t="s">
        <v>532</v>
      </c>
      <c r="G370" s="136" t="s">
        <v>362</v>
      </c>
      <c r="H370" s="137">
        <v>1</v>
      </c>
      <c r="I370" s="138"/>
      <c r="J370" s="139">
        <f>ROUND(I370*H370,2)</f>
        <v>0</v>
      </c>
      <c r="K370" s="135" t="s">
        <v>153</v>
      </c>
      <c r="L370" s="34"/>
      <c r="M370" s="140" t="s">
        <v>79</v>
      </c>
      <c r="N370" s="141" t="s">
        <v>51</v>
      </c>
      <c r="P370" s="142">
        <f>O370*H370</f>
        <v>0</v>
      </c>
      <c r="Q370" s="142">
        <v>2.972E-2</v>
      </c>
      <c r="R370" s="142">
        <f>Q370*H370</f>
        <v>2.972E-2</v>
      </c>
      <c r="S370" s="142">
        <v>0</v>
      </c>
      <c r="T370" s="143">
        <f>S370*H370</f>
        <v>0</v>
      </c>
      <c r="AR370" s="144" t="s">
        <v>154</v>
      </c>
      <c r="AT370" s="144" t="s">
        <v>149</v>
      </c>
      <c r="AU370" s="144" t="s">
        <v>90</v>
      </c>
      <c r="AY370" s="18" t="s">
        <v>147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8" t="s">
        <v>88</v>
      </c>
      <c r="BK370" s="145">
        <f>ROUND(I370*H370,2)</f>
        <v>0</v>
      </c>
      <c r="BL370" s="18" t="s">
        <v>154</v>
      </c>
      <c r="BM370" s="144" t="s">
        <v>533</v>
      </c>
    </row>
    <row r="371" spans="2:65" s="1" customFormat="1" ht="11.25">
      <c r="B371" s="34"/>
      <c r="D371" s="146" t="s">
        <v>156</v>
      </c>
      <c r="F371" s="147" t="s">
        <v>534</v>
      </c>
      <c r="I371" s="148"/>
      <c r="L371" s="34"/>
      <c r="M371" s="149"/>
      <c r="T371" s="55"/>
      <c r="AT371" s="18" t="s">
        <v>156</v>
      </c>
      <c r="AU371" s="18" t="s">
        <v>90</v>
      </c>
    </row>
    <row r="372" spans="2:65" s="1" customFormat="1" ht="24.2" customHeight="1">
      <c r="B372" s="34"/>
      <c r="C372" s="178" t="s">
        <v>535</v>
      </c>
      <c r="D372" s="178" t="s">
        <v>283</v>
      </c>
      <c r="E372" s="179" t="s">
        <v>536</v>
      </c>
      <c r="F372" s="180" t="s">
        <v>537</v>
      </c>
      <c r="G372" s="181" t="s">
        <v>362</v>
      </c>
      <c r="H372" s="182">
        <v>1</v>
      </c>
      <c r="I372" s="183"/>
      <c r="J372" s="184">
        <f>ROUND(I372*H372,2)</f>
        <v>0</v>
      </c>
      <c r="K372" s="180" t="s">
        <v>153</v>
      </c>
      <c r="L372" s="185"/>
      <c r="M372" s="186" t="s">
        <v>79</v>
      </c>
      <c r="N372" s="187" t="s">
        <v>51</v>
      </c>
      <c r="P372" s="142">
        <f>O372*H372</f>
        <v>0</v>
      </c>
      <c r="Q372" s="142">
        <v>5.7000000000000002E-2</v>
      </c>
      <c r="R372" s="142">
        <f>Q372*H372</f>
        <v>5.7000000000000002E-2</v>
      </c>
      <c r="S372" s="142">
        <v>0</v>
      </c>
      <c r="T372" s="143">
        <f>S372*H372</f>
        <v>0</v>
      </c>
      <c r="AR372" s="144" t="s">
        <v>211</v>
      </c>
      <c r="AT372" s="144" t="s">
        <v>283</v>
      </c>
      <c r="AU372" s="144" t="s">
        <v>90</v>
      </c>
      <c r="AY372" s="18" t="s">
        <v>147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8" t="s">
        <v>88</v>
      </c>
      <c r="BK372" s="145">
        <f>ROUND(I372*H372,2)</f>
        <v>0</v>
      </c>
      <c r="BL372" s="18" t="s">
        <v>154</v>
      </c>
      <c r="BM372" s="144" t="s">
        <v>538</v>
      </c>
    </row>
    <row r="373" spans="2:65" s="1" customFormat="1" ht="24.2" customHeight="1">
      <c r="B373" s="34"/>
      <c r="C373" s="133" t="s">
        <v>539</v>
      </c>
      <c r="D373" s="133" t="s">
        <v>149</v>
      </c>
      <c r="E373" s="134" t="s">
        <v>540</v>
      </c>
      <c r="F373" s="135" t="s">
        <v>541</v>
      </c>
      <c r="G373" s="136" t="s">
        <v>362</v>
      </c>
      <c r="H373" s="137">
        <v>1</v>
      </c>
      <c r="I373" s="138"/>
      <c r="J373" s="139">
        <f>ROUND(I373*H373,2)</f>
        <v>0</v>
      </c>
      <c r="K373" s="135" t="s">
        <v>153</v>
      </c>
      <c r="L373" s="34"/>
      <c r="M373" s="140" t="s">
        <v>79</v>
      </c>
      <c r="N373" s="141" t="s">
        <v>51</v>
      </c>
      <c r="P373" s="142">
        <f>O373*H373</f>
        <v>0</v>
      </c>
      <c r="Q373" s="142">
        <v>2.972E-2</v>
      </c>
      <c r="R373" s="142">
        <f>Q373*H373</f>
        <v>2.972E-2</v>
      </c>
      <c r="S373" s="142">
        <v>0</v>
      </c>
      <c r="T373" s="143">
        <f>S373*H373</f>
        <v>0</v>
      </c>
      <c r="AR373" s="144" t="s">
        <v>154</v>
      </c>
      <c r="AT373" s="144" t="s">
        <v>149</v>
      </c>
      <c r="AU373" s="144" t="s">
        <v>90</v>
      </c>
      <c r="AY373" s="18" t="s">
        <v>147</v>
      </c>
      <c r="BE373" s="145">
        <f>IF(N373="základní",J373,0)</f>
        <v>0</v>
      </c>
      <c r="BF373" s="145">
        <f>IF(N373="snížená",J373,0)</f>
        <v>0</v>
      </c>
      <c r="BG373" s="145">
        <f>IF(N373="zákl. přenesená",J373,0)</f>
        <v>0</v>
      </c>
      <c r="BH373" s="145">
        <f>IF(N373="sníž. přenesená",J373,0)</f>
        <v>0</v>
      </c>
      <c r="BI373" s="145">
        <f>IF(N373="nulová",J373,0)</f>
        <v>0</v>
      </c>
      <c r="BJ373" s="18" t="s">
        <v>88</v>
      </c>
      <c r="BK373" s="145">
        <f>ROUND(I373*H373,2)</f>
        <v>0</v>
      </c>
      <c r="BL373" s="18" t="s">
        <v>154</v>
      </c>
      <c r="BM373" s="144" t="s">
        <v>542</v>
      </c>
    </row>
    <row r="374" spans="2:65" s="1" customFormat="1" ht="11.25">
      <c r="B374" s="34"/>
      <c r="D374" s="146" t="s">
        <v>156</v>
      </c>
      <c r="F374" s="147" t="s">
        <v>543</v>
      </c>
      <c r="I374" s="148"/>
      <c r="L374" s="34"/>
      <c r="M374" s="149"/>
      <c r="T374" s="55"/>
      <c r="AT374" s="18" t="s">
        <v>156</v>
      </c>
      <c r="AU374" s="18" t="s">
        <v>90</v>
      </c>
    </row>
    <row r="375" spans="2:65" s="1" customFormat="1" ht="24.2" customHeight="1">
      <c r="B375" s="34"/>
      <c r="C375" s="178" t="s">
        <v>544</v>
      </c>
      <c r="D375" s="178" t="s">
        <v>283</v>
      </c>
      <c r="E375" s="179" t="s">
        <v>545</v>
      </c>
      <c r="F375" s="180" t="s">
        <v>546</v>
      </c>
      <c r="G375" s="181" t="s">
        <v>362</v>
      </c>
      <c r="H375" s="182">
        <v>1</v>
      </c>
      <c r="I375" s="183"/>
      <c r="J375" s="184">
        <f>ROUND(I375*H375,2)</f>
        <v>0</v>
      </c>
      <c r="K375" s="180" t="s">
        <v>153</v>
      </c>
      <c r="L375" s="185"/>
      <c r="M375" s="186" t="s">
        <v>79</v>
      </c>
      <c r="N375" s="187" t="s">
        <v>51</v>
      </c>
      <c r="P375" s="142">
        <f>O375*H375</f>
        <v>0</v>
      </c>
      <c r="Q375" s="142">
        <v>0.09</v>
      </c>
      <c r="R375" s="142">
        <f>Q375*H375</f>
        <v>0.09</v>
      </c>
      <c r="S375" s="142">
        <v>0</v>
      </c>
      <c r="T375" s="143">
        <f>S375*H375</f>
        <v>0</v>
      </c>
      <c r="AR375" s="144" t="s">
        <v>211</v>
      </c>
      <c r="AT375" s="144" t="s">
        <v>283</v>
      </c>
      <c r="AU375" s="144" t="s">
        <v>90</v>
      </c>
      <c r="AY375" s="18" t="s">
        <v>147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8" t="s">
        <v>88</v>
      </c>
      <c r="BK375" s="145">
        <f>ROUND(I375*H375,2)</f>
        <v>0</v>
      </c>
      <c r="BL375" s="18" t="s">
        <v>154</v>
      </c>
      <c r="BM375" s="144" t="s">
        <v>547</v>
      </c>
    </row>
    <row r="376" spans="2:65" s="1" customFormat="1" ht="37.9" customHeight="1">
      <c r="B376" s="34"/>
      <c r="C376" s="133" t="s">
        <v>548</v>
      </c>
      <c r="D376" s="133" t="s">
        <v>149</v>
      </c>
      <c r="E376" s="134" t="s">
        <v>549</v>
      </c>
      <c r="F376" s="135" t="s">
        <v>550</v>
      </c>
      <c r="G376" s="136" t="s">
        <v>362</v>
      </c>
      <c r="H376" s="137">
        <v>1</v>
      </c>
      <c r="I376" s="138"/>
      <c r="J376" s="139">
        <f>ROUND(I376*H376,2)</f>
        <v>0</v>
      </c>
      <c r="K376" s="135" t="s">
        <v>153</v>
      </c>
      <c r="L376" s="34"/>
      <c r="M376" s="140" t="s">
        <v>79</v>
      </c>
      <c r="N376" s="141" t="s">
        <v>51</v>
      </c>
      <c r="P376" s="142">
        <f>O376*H376</f>
        <v>0</v>
      </c>
      <c r="Q376" s="142">
        <v>0.62248000000000003</v>
      </c>
      <c r="R376" s="142">
        <f>Q376*H376</f>
        <v>0.62248000000000003</v>
      </c>
      <c r="S376" s="142">
        <v>0.62</v>
      </c>
      <c r="T376" s="143">
        <f>S376*H376</f>
        <v>0.62</v>
      </c>
      <c r="AR376" s="144" t="s">
        <v>154</v>
      </c>
      <c r="AT376" s="144" t="s">
        <v>149</v>
      </c>
      <c r="AU376" s="144" t="s">
        <v>90</v>
      </c>
      <c r="AY376" s="18" t="s">
        <v>147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8" t="s">
        <v>88</v>
      </c>
      <c r="BK376" s="145">
        <f>ROUND(I376*H376,2)</f>
        <v>0</v>
      </c>
      <c r="BL376" s="18" t="s">
        <v>154</v>
      </c>
      <c r="BM376" s="144" t="s">
        <v>551</v>
      </c>
    </row>
    <row r="377" spans="2:65" s="1" customFormat="1" ht="11.25">
      <c r="B377" s="34"/>
      <c r="D377" s="146" t="s">
        <v>156</v>
      </c>
      <c r="F377" s="147" t="s">
        <v>552</v>
      </c>
      <c r="I377" s="148"/>
      <c r="L377" s="34"/>
      <c r="M377" s="149"/>
      <c r="T377" s="55"/>
      <c r="AT377" s="18" t="s">
        <v>156</v>
      </c>
      <c r="AU377" s="18" t="s">
        <v>90</v>
      </c>
    </row>
    <row r="378" spans="2:65" s="12" customFormat="1" ht="11.25">
      <c r="B378" s="150"/>
      <c r="D378" s="151" t="s">
        <v>158</v>
      </c>
      <c r="E378" s="152" t="s">
        <v>79</v>
      </c>
      <c r="F378" s="153" t="s">
        <v>553</v>
      </c>
      <c r="H378" s="152" t="s">
        <v>79</v>
      </c>
      <c r="I378" s="154"/>
      <c r="L378" s="150"/>
      <c r="M378" s="155"/>
      <c r="T378" s="156"/>
      <c r="AT378" s="152" t="s">
        <v>158</v>
      </c>
      <c r="AU378" s="152" t="s">
        <v>90</v>
      </c>
      <c r="AV378" s="12" t="s">
        <v>88</v>
      </c>
      <c r="AW378" s="12" t="s">
        <v>42</v>
      </c>
      <c r="AX378" s="12" t="s">
        <v>81</v>
      </c>
      <c r="AY378" s="152" t="s">
        <v>147</v>
      </c>
    </row>
    <row r="379" spans="2:65" s="13" customFormat="1" ht="11.25">
      <c r="B379" s="157"/>
      <c r="D379" s="151" t="s">
        <v>158</v>
      </c>
      <c r="E379" s="158" t="s">
        <v>79</v>
      </c>
      <c r="F379" s="159" t="s">
        <v>88</v>
      </c>
      <c r="H379" s="160">
        <v>1</v>
      </c>
      <c r="I379" s="161"/>
      <c r="L379" s="157"/>
      <c r="M379" s="162"/>
      <c r="T379" s="163"/>
      <c r="AT379" s="158" t="s">
        <v>158</v>
      </c>
      <c r="AU379" s="158" t="s">
        <v>90</v>
      </c>
      <c r="AV379" s="13" t="s">
        <v>90</v>
      </c>
      <c r="AW379" s="13" t="s">
        <v>42</v>
      </c>
      <c r="AX379" s="13" t="s">
        <v>88</v>
      </c>
      <c r="AY379" s="158" t="s">
        <v>147</v>
      </c>
    </row>
    <row r="380" spans="2:65" s="1" customFormat="1" ht="37.9" customHeight="1">
      <c r="B380" s="34"/>
      <c r="C380" s="178" t="s">
        <v>554</v>
      </c>
      <c r="D380" s="178" t="s">
        <v>283</v>
      </c>
      <c r="E380" s="179" t="s">
        <v>555</v>
      </c>
      <c r="F380" s="180" t="s">
        <v>556</v>
      </c>
      <c r="G380" s="181" t="s">
        <v>362</v>
      </c>
      <c r="H380" s="182">
        <v>1</v>
      </c>
      <c r="I380" s="183"/>
      <c r="J380" s="184">
        <f>ROUND(I380*H380,2)</f>
        <v>0</v>
      </c>
      <c r="K380" s="180" t="s">
        <v>153</v>
      </c>
      <c r="L380" s="185"/>
      <c r="M380" s="186" t="s">
        <v>79</v>
      </c>
      <c r="N380" s="187" t="s">
        <v>51</v>
      </c>
      <c r="P380" s="142">
        <f>O380*H380</f>
        <v>0</v>
      </c>
      <c r="Q380" s="142">
        <v>0.113</v>
      </c>
      <c r="R380" s="142">
        <f>Q380*H380</f>
        <v>0.113</v>
      </c>
      <c r="S380" s="142">
        <v>0</v>
      </c>
      <c r="T380" s="143">
        <f>S380*H380</f>
        <v>0</v>
      </c>
      <c r="AR380" s="144" t="s">
        <v>211</v>
      </c>
      <c r="AT380" s="144" t="s">
        <v>283</v>
      </c>
      <c r="AU380" s="144" t="s">
        <v>90</v>
      </c>
      <c r="AY380" s="18" t="s">
        <v>147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8" t="s">
        <v>88</v>
      </c>
      <c r="BK380" s="145">
        <f>ROUND(I380*H380,2)</f>
        <v>0</v>
      </c>
      <c r="BL380" s="18" t="s">
        <v>154</v>
      </c>
      <c r="BM380" s="144" t="s">
        <v>557</v>
      </c>
    </row>
    <row r="381" spans="2:65" s="1" customFormat="1" ht="24.2" customHeight="1">
      <c r="B381" s="34"/>
      <c r="C381" s="133" t="s">
        <v>558</v>
      </c>
      <c r="D381" s="133" t="s">
        <v>149</v>
      </c>
      <c r="E381" s="134" t="s">
        <v>559</v>
      </c>
      <c r="F381" s="135" t="s">
        <v>560</v>
      </c>
      <c r="G381" s="136" t="s">
        <v>362</v>
      </c>
      <c r="H381" s="137">
        <v>1</v>
      </c>
      <c r="I381" s="138"/>
      <c r="J381" s="139">
        <f>ROUND(I381*H381,2)</f>
        <v>0</v>
      </c>
      <c r="K381" s="135" t="s">
        <v>153</v>
      </c>
      <c r="L381" s="34"/>
      <c r="M381" s="140" t="s">
        <v>79</v>
      </c>
      <c r="N381" s="141" t="s">
        <v>51</v>
      </c>
      <c r="P381" s="142">
        <f>O381*H381</f>
        <v>0</v>
      </c>
      <c r="Q381" s="142">
        <v>0</v>
      </c>
      <c r="R381" s="142">
        <f>Q381*H381</f>
        <v>0</v>
      </c>
      <c r="S381" s="142">
        <v>0.15</v>
      </c>
      <c r="T381" s="143">
        <f>S381*H381</f>
        <v>0.15</v>
      </c>
      <c r="AR381" s="144" t="s">
        <v>154</v>
      </c>
      <c r="AT381" s="144" t="s">
        <v>149</v>
      </c>
      <c r="AU381" s="144" t="s">
        <v>90</v>
      </c>
      <c r="AY381" s="18" t="s">
        <v>147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8" t="s">
        <v>88</v>
      </c>
      <c r="BK381" s="145">
        <f>ROUND(I381*H381,2)</f>
        <v>0</v>
      </c>
      <c r="BL381" s="18" t="s">
        <v>154</v>
      </c>
      <c r="BM381" s="144" t="s">
        <v>561</v>
      </c>
    </row>
    <row r="382" spans="2:65" s="1" customFormat="1" ht="11.25">
      <c r="B382" s="34"/>
      <c r="D382" s="146" t="s">
        <v>156</v>
      </c>
      <c r="F382" s="147" t="s">
        <v>562</v>
      </c>
      <c r="I382" s="148"/>
      <c r="L382" s="34"/>
      <c r="M382" s="149"/>
      <c r="T382" s="55"/>
      <c r="AT382" s="18" t="s">
        <v>156</v>
      </c>
      <c r="AU382" s="18" t="s">
        <v>90</v>
      </c>
    </row>
    <row r="383" spans="2:65" s="12" customFormat="1" ht="11.25">
      <c r="B383" s="150"/>
      <c r="D383" s="151" t="s">
        <v>158</v>
      </c>
      <c r="E383" s="152" t="s">
        <v>79</v>
      </c>
      <c r="F383" s="153" t="s">
        <v>563</v>
      </c>
      <c r="H383" s="152" t="s">
        <v>79</v>
      </c>
      <c r="I383" s="154"/>
      <c r="L383" s="150"/>
      <c r="M383" s="155"/>
      <c r="T383" s="156"/>
      <c r="AT383" s="152" t="s">
        <v>158</v>
      </c>
      <c r="AU383" s="152" t="s">
        <v>90</v>
      </c>
      <c r="AV383" s="12" t="s">
        <v>88</v>
      </c>
      <c r="AW383" s="12" t="s">
        <v>42</v>
      </c>
      <c r="AX383" s="12" t="s">
        <v>81</v>
      </c>
      <c r="AY383" s="152" t="s">
        <v>147</v>
      </c>
    </row>
    <row r="384" spans="2:65" s="13" customFormat="1" ht="11.25">
      <c r="B384" s="157"/>
      <c r="D384" s="151" t="s">
        <v>158</v>
      </c>
      <c r="E384" s="158" t="s">
        <v>79</v>
      </c>
      <c r="F384" s="159" t="s">
        <v>88</v>
      </c>
      <c r="H384" s="160">
        <v>1</v>
      </c>
      <c r="I384" s="161"/>
      <c r="L384" s="157"/>
      <c r="M384" s="162"/>
      <c r="T384" s="163"/>
      <c r="AT384" s="158" t="s">
        <v>158</v>
      </c>
      <c r="AU384" s="158" t="s">
        <v>90</v>
      </c>
      <c r="AV384" s="13" t="s">
        <v>90</v>
      </c>
      <c r="AW384" s="13" t="s">
        <v>42</v>
      </c>
      <c r="AX384" s="13" t="s">
        <v>88</v>
      </c>
      <c r="AY384" s="158" t="s">
        <v>147</v>
      </c>
    </row>
    <row r="385" spans="2:65" s="1" customFormat="1" ht="24.2" customHeight="1">
      <c r="B385" s="34"/>
      <c r="C385" s="133" t="s">
        <v>564</v>
      </c>
      <c r="D385" s="133" t="s">
        <v>149</v>
      </c>
      <c r="E385" s="134" t="s">
        <v>565</v>
      </c>
      <c r="F385" s="135" t="s">
        <v>566</v>
      </c>
      <c r="G385" s="136" t="s">
        <v>362</v>
      </c>
      <c r="H385" s="137">
        <v>1</v>
      </c>
      <c r="I385" s="138"/>
      <c r="J385" s="139">
        <f>ROUND(I385*H385,2)</f>
        <v>0</v>
      </c>
      <c r="K385" s="135" t="s">
        <v>153</v>
      </c>
      <c r="L385" s="34"/>
      <c r="M385" s="140" t="s">
        <v>79</v>
      </c>
      <c r="N385" s="141" t="s">
        <v>51</v>
      </c>
      <c r="P385" s="142">
        <f>O385*H385</f>
        <v>0</v>
      </c>
      <c r="Q385" s="142">
        <v>0.21734000000000001</v>
      </c>
      <c r="R385" s="142">
        <f>Q385*H385</f>
        <v>0.21734000000000001</v>
      </c>
      <c r="S385" s="142">
        <v>0</v>
      </c>
      <c r="T385" s="143">
        <f>S385*H385</f>
        <v>0</v>
      </c>
      <c r="AR385" s="144" t="s">
        <v>154</v>
      </c>
      <c r="AT385" s="144" t="s">
        <v>149</v>
      </c>
      <c r="AU385" s="144" t="s">
        <v>90</v>
      </c>
      <c r="AY385" s="18" t="s">
        <v>147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8" t="s">
        <v>88</v>
      </c>
      <c r="BK385" s="145">
        <f>ROUND(I385*H385,2)</f>
        <v>0</v>
      </c>
      <c r="BL385" s="18" t="s">
        <v>154</v>
      </c>
      <c r="BM385" s="144" t="s">
        <v>567</v>
      </c>
    </row>
    <row r="386" spans="2:65" s="1" customFormat="1" ht="11.25">
      <c r="B386" s="34"/>
      <c r="D386" s="146" t="s">
        <v>156</v>
      </c>
      <c r="F386" s="147" t="s">
        <v>568</v>
      </c>
      <c r="I386" s="148"/>
      <c r="L386" s="34"/>
      <c r="M386" s="149"/>
      <c r="T386" s="55"/>
      <c r="AT386" s="18" t="s">
        <v>156</v>
      </c>
      <c r="AU386" s="18" t="s">
        <v>90</v>
      </c>
    </row>
    <row r="387" spans="2:65" s="12" customFormat="1" ht="11.25">
      <c r="B387" s="150"/>
      <c r="D387" s="151" t="s">
        <v>158</v>
      </c>
      <c r="E387" s="152" t="s">
        <v>79</v>
      </c>
      <c r="F387" s="153" t="s">
        <v>569</v>
      </c>
      <c r="H387" s="152" t="s">
        <v>79</v>
      </c>
      <c r="I387" s="154"/>
      <c r="L387" s="150"/>
      <c r="M387" s="155"/>
      <c r="T387" s="156"/>
      <c r="AT387" s="152" t="s">
        <v>158</v>
      </c>
      <c r="AU387" s="152" t="s">
        <v>90</v>
      </c>
      <c r="AV387" s="12" t="s">
        <v>88</v>
      </c>
      <c r="AW387" s="12" t="s">
        <v>42</v>
      </c>
      <c r="AX387" s="12" t="s">
        <v>81</v>
      </c>
      <c r="AY387" s="152" t="s">
        <v>147</v>
      </c>
    </row>
    <row r="388" spans="2:65" s="13" customFormat="1" ht="11.25">
      <c r="B388" s="157"/>
      <c r="D388" s="151" t="s">
        <v>158</v>
      </c>
      <c r="E388" s="158" t="s">
        <v>79</v>
      </c>
      <c r="F388" s="159" t="s">
        <v>88</v>
      </c>
      <c r="H388" s="160">
        <v>1</v>
      </c>
      <c r="I388" s="161"/>
      <c r="L388" s="157"/>
      <c r="M388" s="162"/>
      <c r="T388" s="163"/>
      <c r="AT388" s="158" t="s">
        <v>158</v>
      </c>
      <c r="AU388" s="158" t="s">
        <v>90</v>
      </c>
      <c r="AV388" s="13" t="s">
        <v>90</v>
      </c>
      <c r="AW388" s="13" t="s">
        <v>42</v>
      </c>
      <c r="AX388" s="13" t="s">
        <v>88</v>
      </c>
      <c r="AY388" s="158" t="s">
        <v>147</v>
      </c>
    </row>
    <row r="389" spans="2:65" s="1" customFormat="1" ht="24.2" customHeight="1">
      <c r="B389" s="34"/>
      <c r="C389" s="178" t="s">
        <v>570</v>
      </c>
      <c r="D389" s="178" t="s">
        <v>283</v>
      </c>
      <c r="E389" s="179" t="s">
        <v>571</v>
      </c>
      <c r="F389" s="180" t="s">
        <v>572</v>
      </c>
      <c r="G389" s="181" t="s">
        <v>362</v>
      </c>
      <c r="H389" s="182">
        <v>1</v>
      </c>
      <c r="I389" s="183"/>
      <c r="J389" s="184">
        <f>ROUND(I389*H389,2)</f>
        <v>0</v>
      </c>
      <c r="K389" s="180" t="s">
        <v>153</v>
      </c>
      <c r="L389" s="185"/>
      <c r="M389" s="186" t="s">
        <v>79</v>
      </c>
      <c r="N389" s="187" t="s">
        <v>51</v>
      </c>
      <c r="P389" s="142">
        <f>O389*H389</f>
        <v>0</v>
      </c>
      <c r="Q389" s="142">
        <v>0.108</v>
      </c>
      <c r="R389" s="142">
        <f>Q389*H389</f>
        <v>0.108</v>
      </c>
      <c r="S389" s="142">
        <v>0</v>
      </c>
      <c r="T389" s="143">
        <f>S389*H389</f>
        <v>0</v>
      </c>
      <c r="AR389" s="144" t="s">
        <v>211</v>
      </c>
      <c r="AT389" s="144" t="s">
        <v>283</v>
      </c>
      <c r="AU389" s="144" t="s">
        <v>90</v>
      </c>
      <c r="AY389" s="18" t="s">
        <v>147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8" t="s">
        <v>88</v>
      </c>
      <c r="BK389" s="145">
        <f>ROUND(I389*H389,2)</f>
        <v>0</v>
      </c>
      <c r="BL389" s="18" t="s">
        <v>154</v>
      </c>
      <c r="BM389" s="144" t="s">
        <v>573</v>
      </c>
    </row>
    <row r="390" spans="2:65" s="1" customFormat="1" ht="24.2" customHeight="1">
      <c r="B390" s="34"/>
      <c r="C390" s="178" t="s">
        <v>574</v>
      </c>
      <c r="D390" s="178" t="s">
        <v>283</v>
      </c>
      <c r="E390" s="179" t="s">
        <v>575</v>
      </c>
      <c r="F390" s="180" t="s">
        <v>576</v>
      </c>
      <c r="G390" s="181" t="s">
        <v>362</v>
      </c>
      <c r="H390" s="182">
        <v>13</v>
      </c>
      <c r="I390" s="183"/>
      <c r="J390" s="184">
        <f>ROUND(I390*H390,2)</f>
        <v>0</v>
      </c>
      <c r="K390" s="180" t="s">
        <v>153</v>
      </c>
      <c r="L390" s="185"/>
      <c r="M390" s="186" t="s">
        <v>79</v>
      </c>
      <c r="N390" s="187" t="s">
        <v>51</v>
      </c>
      <c r="P390" s="142">
        <f>O390*H390</f>
        <v>0</v>
      </c>
      <c r="Q390" s="142">
        <v>6.0000000000000001E-3</v>
      </c>
      <c r="R390" s="142">
        <f>Q390*H390</f>
        <v>7.8E-2</v>
      </c>
      <c r="S390" s="142">
        <v>0</v>
      </c>
      <c r="T390" s="143">
        <f>S390*H390</f>
        <v>0</v>
      </c>
      <c r="AR390" s="144" t="s">
        <v>211</v>
      </c>
      <c r="AT390" s="144" t="s">
        <v>283</v>
      </c>
      <c r="AU390" s="144" t="s">
        <v>90</v>
      </c>
      <c r="AY390" s="18" t="s">
        <v>147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8" t="s">
        <v>88</v>
      </c>
      <c r="BK390" s="145">
        <f>ROUND(I390*H390,2)</f>
        <v>0</v>
      </c>
      <c r="BL390" s="18" t="s">
        <v>154</v>
      </c>
      <c r="BM390" s="144" t="s">
        <v>577</v>
      </c>
    </row>
    <row r="391" spans="2:65" s="1" customFormat="1" ht="24.2" customHeight="1">
      <c r="B391" s="34"/>
      <c r="C391" s="133" t="s">
        <v>578</v>
      </c>
      <c r="D391" s="133" t="s">
        <v>149</v>
      </c>
      <c r="E391" s="134" t="s">
        <v>579</v>
      </c>
      <c r="F391" s="135" t="s">
        <v>580</v>
      </c>
      <c r="G391" s="136" t="s">
        <v>198</v>
      </c>
      <c r="H391" s="137">
        <v>0.25</v>
      </c>
      <c r="I391" s="138"/>
      <c r="J391" s="139">
        <f>ROUND(I391*H391,2)</f>
        <v>0</v>
      </c>
      <c r="K391" s="135" t="s">
        <v>153</v>
      </c>
      <c r="L391" s="34"/>
      <c r="M391" s="140" t="s">
        <v>79</v>
      </c>
      <c r="N391" s="141" t="s">
        <v>51</v>
      </c>
      <c r="P391" s="142">
        <f>O391*H391</f>
        <v>0</v>
      </c>
      <c r="Q391" s="142">
        <v>2.3010199999999998</v>
      </c>
      <c r="R391" s="142">
        <f>Q391*H391</f>
        <v>0.57525499999999996</v>
      </c>
      <c r="S391" s="142">
        <v>0</v>
      </c>
      <c r="T391" s="143">
        <f>S391*H391</f>
        <v>0</v>
      </c>
      <c r="AR391" s="144" t="s">
        <v>154</v>
      </c>
      <c r="AT391" s="144" t="s">
        <v>149</v>
      </c>
      <c r="AU391" s="144" t="s">
        <v>90</v>
      </c>
      <c r="AY391" s="18" t="s">
        <v>147</v>
      </c>
      <c r="BE391" s="145">
        <f>IF(N391="základní",J391,0)</f>
        <v>0</v>
      </c>
      <c r="BF391" s="145">
        <f>IF(N391="snížená",J391,0)</f>
        <v>0</v>
      </c>
      <c r="BG391" s="145">
        <f>IF(N391="zákl. přenesená",J391,0)</f>
        <v>0</v>
      </c>
      <c r="BH391" s="145">
        <f>IF(N391="sníž. přenesená",J391,0)</f>
        <v>0</v>
      </c>
      <c r="BI391" s="145">
        <f>IF(N391="nulová",J391,0)</f>
        <v>0</v>
      </c>
      <c r="BJ391" s="18" t="s">
        <v>88</v>
      </c>
      <c r="BK391" s="145">
        <f>ROUND(I391*H391,2)</f>
        <v>0</v>
      </c>
      <c r="BL391" s="18" t="s">
        <v>154</v>
      </c>
      <c r="BM391" s="144" t="s">
        <v>581</v>
      </c>
    </row>
    <row r="392" spans="2:65" s="1" customFormat="1" ht="11.25">
      <c r="B392" s="34"/>
      <c r="D392" s="146" t="s">
        <v>156</v>
      </c>
      <c r="F392" s="147" t="s">
        <v>582</v>
      </c>
      <c r="I392" s="148"/>
      <c r="L392" s="34"/>
      <c r="M392" s="149"/>
      <c r="T392" s="55"/>
      <c r="AT392" s="18" t="s">
        <v>156</v>
      </c>
      <c r="AU392" s="18" t="s">
        <v>90</v>
      </c>
    </row>
    <row r="393" spans="2:65" s="12" customFormat="1" ht="11.25">
      <c r="B393" s="150"/>
      <c r="D393" s="151" t="s">
        <v>158</v>
      </c>
      <c r="E393" s="152" t="s">
        <v>79</v>
      </c>
      <c r="F393" s="153" t="s">
        <v>583</v>
      </c>
      <c r="H393" s="152" t="s">
        <v>79</v>
      </c>
      <c r="I393" s="154"/>
      <c r="L393" s="150"/>
      <c r="M393" s="155"/>
      <c r="T393" s="156"/>
      <c r="AT393" s="152" t="s">
        <v>158</v>
      </c>
      <c r="AU393" s="152" t="s">
        <v>90</v>
      </c>
      <c r="AV393" s="12" t="s">
        <v>88</v>
      </c>
      <c r="AW393" s="12" t="s">
        <v>42</v>
      </c>
      <c r="AX393" s="12" t="s">
        <v>81</v>
      </c>
      <c r="AY393" s="152" t="s">
        <v>147</v>
      </c>
    </row>
    <row r="394" spans="2:65" s="13" customFormat="1" ht="11.25">
      <c r="B394" s="157"/>
      <c r="D394" s="151" t="s">
        <v>158</v>
      </c>
      <c r="E394" s="158" t="s">
        <v>79</v>
      </c>
      <c r="F394" s="159" t="s">
        <v>584</v>
      </c>
      <c r="H394" s="160">
        <v>0.25</v>
      </c>
      <c r="I394" s="161"/>
      <c r="L394" s="157"/>
      <c r="M394" s="162"/>
      <c r="T394" s="163"/>
      <c r="AT394" s="158" t="s">
        <v>158</v>
      </c>
      <c r="AU394" s="158" t="s">
        <v>90</v>
      </c>
      <c r="AV394" s="13" t="s">
        <v>90</v>
      </c>
      <c r="AW394" s="13" t="s">
        <v>42</v>
      </c>
      <c r="AX394" s="13" t="s">
        <v>88</v>
      </c>
      <c r="AY394" s="158" t="s">
        <v>147</v>
      </c>
    </row>
    <row r="395" spans="2:65" s="11" customFormat="1" ht="22.9" customHeight="1">
      <c r="B395" s="121"/>
      <c r="D395" s="122" t="s">
        <v>80</v>
      </c>
      <c r="E395" s="131" t="s">
        <v>218</v>
      </c>
      <c r="F395" s="131" t="s">
        <v>585</v>
      </c>
      <c r="I395" s="124"/>
      <c r="J395" s="132">
        <f>BK395</f>
        <v>0</v>
      </c>
      <c r="L395" s="121"/>
      <c r="M395" s="126"/>
      <c r="P395" s="127">
        <f>SUM(P396:P476)</f>
        <v>0</v>
      </c>
      <c r="R395" s="127">
        <f>SUM(R396:R476)</f>
        <v>42.023314999999997</v>
      </c>
      <c r="T395" s="128">
        <f>SUM(T396:T476)</f>
        <v>4.9120999999999997</v>
      </c>
      <c r="AR395" s="122" t="s">
        <v>88</v>
      </c>
      <c r="AT395" s="129" t="s">
        <v>80</v>
      </c>
      <c r="AU395" s="129" t="s">
        <v>88</v>
      </c>
      <c r="AY395" s="122" t="s">
        <v>147</v>
      </c>
      <c r="BK395" s="130">
        <f>SUM(BK396:BK476)</f>
        <v>0</v>
      </c>
    </row>
    <row r="396" spans="2:65" s="1" customFormat="1" ht="24.2" customHeight="1">
      <c r="B396" s="34"/>
      <c r="C396" s="133" t="s">
        <v>173</v>
      </c>
      <c r="D396" s="133" t="s">
        <v>149</v>
      </c>
      <c r="E396" s="134" t="s">
        <v>586</v>
      </c>
      <c r="F396" s="135" t="s">
        <v>587</v>
      </c>
      <c r="G396" s="136" t="s">
        <v>362</v>
      </c>
      <c r="H396" s="137">
        <v>1</v>
      </c>
      <c r="I396" s="138"/>
      <c r="J396" s="139">
        <f>ROUND(I396*H396,2)</f>
        <v>0</v>
      </c>
      <c r="K396" s="135" t="s">
        <v>153</v>
      </c>
      <c r="L396" s="34"/>
      <c r="M396" s="140" t="s">
        <v>79</v>
      </c>
      <c r="N396" s="141" t="s">
        <v>51</v>
      </c>
      <c r="P396" s="142">
        <f>O396*H396</f>
        <v>0</v>
      </c>
      <c r="Q396" s="142">
        <v>6.9999999999999999E-4</v>
      </c>
      <c r="R396" s="142">
        <f>Q396*H396</f>
        <v>6.9999999999999999E-4</v>
      </c>
      <c r="S396" s="142">
        <v>0</v>
      </c>
      <c r="T396" s="143">
        <f>S396*H396</f>
        <v>0</v>
      </c>
      <c r="AR396" s="144" t="s">
        <v>154</v>
      </c>
      <c r="AT396" s="144" t="s">
        <v>149</v>
      </c>
      <c r="AU396" s="144" t="s">
        <v>90</v>
      </c>
      <c r="AY396" s="18" t="s">
        <v>147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8" t="s">
        <v>88</v>
      </c>
      <c r="BK396" s="145">
        <f>ROUND(I396*H396,2)</f>
        <v>0</v>
      </c>
      <c r="BL396" s="18" t="s">
        <v>154</v>
      </c>
      <c r="BM396" s="144" t="s">
        <v>588</v>
      </c>
    </row>
    <row r="397" spans="2:65" s="1" customFormat="1" ht="11.25">
      <c r="B397" s="34"/>
      <c r="D397" s="146" t="s">
        <v>156</v>
      </c>
      <c r="F397" s="147" t="s">
        <v>589</v>
      </c>
      <c r="I397" s="148"/>
      <c r="L397" s="34"/>
      <c r="M397" s="149"/>
      <c r="T397" s="55"/>
      <c r="AT397" s="18" t="s">
        <v>156</v>
      </c>
      <c r="AU397" s="18" t="s">
        <v>90</v>
      </c>
    </row>
    <row r="398" spans="2:65" s="1" customFormat="1" ht="16.5" customHeight="1">
      <c r="B398" s="34"/>
      <c r="C398" s="178" t="s">
        <v>590</v>
      </c>
      <c r="D398" s="178" t="s">
        <v>283</v>
      </c>
      <c r="E398" s="179" t="s">
        <v>591</v>
      </c>
      <c r="F398" s="180" t="s">
        <v>592</v>
      </c>
      <c r="G398" s="181" t="s">
        <v>362</v>
      </c>
      <c r="H398" s="182">
        <v>1</v>
      </c>
      <c r="I398" s="183"/>
      <c r="J398" s="184">
        <f>ROUND(I398*H398,2)</f>
        <v>0</v>
      </c>
      <c r="K398" s="180" t="s">
        <v>153</v>
      </c>
      <c r="L398" s="185"/>
      <c r="M398" s="186" t="s">
        <v>79</v>
      </c>
      <c r="N398" s="187" t="s">
        <v>51</v>
      </c>
      <c r="P398" s="142">
        <f>O398*H398</f>
        <v>0</v>
      </c>
      <c r="Q398" s="142">
        <v>2.5000000000000001E-3</v>
      </c>
      <c r="R398" s="142">
        <f>Q398*H398</f>
        <v>2.5000000000000001E-3</v>
      </c>
      <c r="S398" s="142">
        <v>0</v>
      </c>
      <c r="T398" s="143">
        <f>S398*H398</f>
        <v>0</v>
      </c>
      <c r="AR398" s="144" t="s">
        <v>211</v>
      </c>
      <c r="AT398" s="144" t="s">
        <v>283</v>
      </c>
      <c r="AU398" s="144" t="s">
        <v>90</v>
      </c>
      <c r="AY398" s="18" t="s">
        <v>147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8" t="s">
        <v>88</v>
      </c>
      <c r="BK398" s="145">
        <f>ROUND(I398*H398,2)</f>
        <v>0</v>
      </c>
      <c r="BL398" s="18" t="s">
        <v>154</v>
      </c>
      <c r="BM398" s="144" t="s">
        <v>593</v>
      </c>
    </row>
    <row r="399" spans="2:65" s="1" customFormat="1" ht="24.2" customHeight="1">
      <c r="B399" s="34"/>
      <c r="C399" s="133" t="s">
        <v>594</v>
      </c>
      <c r="D399" s="133" t="s">
        <v>149</v>
      </c>
      <c r="E399" s="134" t="s">
        <v>595</v>
      </c>
      <c r="F399" s="135" t="s">
        <v>596</v>
      </c>
      <c r="G399" s="136" t="s">
        <v>362</v>
      </c>
      <c r="H399" s="137">
        <v>1</v>
      </c>
      <c r="I399" s="138"/>
      <c r="J399" s="139">
        <f>ROUND(I399*H399,2)</f>
        <v>0</v>
      </c>
      <c r="K399" s="135" t="s">
        <v>153</v>
      </c>
      <c r="L399" s="34"/>
      <c r="M399" s="140" t="s">
        <v>79</v>
      </c>
      <c r="N399" s="141" t="s">
        <v>51</v>
      </c>
      <c r="P399" s="142">
        <f>O399*H399</f>
        <v>0</v>
      </c>
      <c r="Q399" s="142">
        <v>0.11241</v>
      </c>
      <c r="R399" s="142">
        <f>Q399*H399</f>
        <v>0.11241</v>
      </c>
      <c r="S399" s="142">
        <v>0</v>
      </c>
      <c r="T399" s="143">
        <f>S399*H399</f>
        <v>0</v>
      </c>
      <c r="AR399" s="144" t="s">
        <v>154</v>
      </c>
      <c r="AT399" s="144" t="s">
        <v>149</v>
      </c>
      <c r="AU399" s="144" t="s">
        <v>90</v>
      </c>
      <c r="AY399" s="18" t="s">
        <v>147</v>
      </c>
      <c r="BE399" s="145">
        <f>IF(N399="základní",J399,0)</f>
        <v>0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8" t="s">
        <v>88</v>
      </c>
      <c r="BK399" s="145">
        <f>ROUND(I399*H399,2)</f>
        <v>0</v>
      </c>
      <c r="BL399" s="18" t="s">
        <v>154</v>
      </c>
      <c r="BM399" s="144" t="s">
        <v>597</v>
      </c>
    </row>
    <row r="400" spans="2:65" s="1" customFormat="1" ht="11.25">
      <c r="B400" s="34"/>
      <c r="D400" s="146" t="s">
        <v>156</v>
      </c>
      <c r="F400" s="147" t="s">
        <v>598</v>
      </c>
      <c r="I400" s="148"/>
      <c r="L400" s="34"/>
      <c r="M400" s="149"/>
      <c r="T400" s="55"/>
      <c r="AT400" s="18" t="s">
        <v>156</v>
      </c>
      <c r="AU400" s="18" t="s">
        <v>90</v>
      </c>
    </row>
    <row r="401" spans="2:65" s="1" customFormat="1" ht="21.75" customHeight="1">
      <c r="B401" s="34"/>
      <c r="C401" s="178" t="s">
        <v>294</v>
      </c>
      <c r="D401" s="178" t="s">
        <v>283</v>
      </c>
      <c r="E401" s="179" t="s">
        <v>599</v>
      </c>
      <c r="F401" s="180" t="s">
        <v>600</v>
      </c>
      <c r="G401" s="181" t="s">
        <v>362</v>
      </c>
      <c r="H401" s="182">
        <v>1</v>
      </c>
      <c r="I401" s="183"/>
      <c r="J401" s="184">
        <f>ROUND(I401*H401,2)</f>
        <v>0</v>
      </c>
      <c r="K401" s="180" t="s">
        <v>153</v>
      </c>
      <c r="L401" s="185"/>
      <c r="M401" s="186" t="s">
        <v>79</v>
      </c>
      <c r="N401" s="187" t="s">
        <v>51</v>
      </c>
      <c r="P401" s="142">
        <f>O401*H401</f>
        <v>0</v>
      </c>
      <c r="Q401" s="142">
        <v>6.1000000000000004E-3</v>
      </c>
      <c r="R401" s="142">
        <f>Q401*H401</f>
        <v>6.1000000000000004E-3</v>
      </c>
      <c r="S401" s="142">
        <v>0</v>
      </c>
      <c r="T401" s="143">
        <f>S401*H401</f>
        <v>0</v>
      </c>
      <c r="AR401" s="144" t="s">
        <v>211</v>
      </c>
      <c r="AT401" s="144" t="s">
        <v>283</v>
      </c>
      <c r="AU401" s="144" t="s">
        <v>90</v>
      </c>
      <c r="AY401" s="18" t="s">
        <v>147</v>
      </c>
      <c r="BE401" s="145">
        <f>IF(N401="základní",J401,0)</f>
        <v>0</v>
      </c>
      <c r="BF401" s="145">
        <f>IF(N401="snížená",J401,0)</f>
        <v>0</v>
      </c>
      <c r="BG401" s="145">
        <f>IF(N401="zákl. přenesená",J401,0)</f>
        <v>0</v>
      </c>
      <c r="BH401" s="145">
        <f>IF(N401="sníž. přenesená",J401,0)</f>
        <v>0</v>
      </c>
      <c r="BI401" s="145">
        <f>IF(N401="nulová",J401,0)</f>
        <v>0</v>
      </c>
      <c r="BJ401" s="18" t="s">
        <v>88</v>
      </c>
      <c r="BK401" s="145">
        <f>ROUND(I401*H401,2)</f>
        <v>0</v>
      </c>
      <c r="BL401" s="18" t="s">
        <v>154</v>
      </c>
      <c r="BM401" s="144" t="s">
        <v>601</v>
      </c>
    </row>
    <row r="402" spans="2:65" s="1" customFormat="1" ht="24.2" customHeight="1">
      <c r="B402" s="34"/>
      <c r="C402" s="133" t="s">
        <v>602</v>
      </c>
      <c r="D402" s="133" t="s">
        <v>149</v>
      </c>
      <c r="E402" s="134" t="s">
        <v>603</v>
      </c>
      <c r="F402" s="135" t="s">
        <v>604</v>
      </c>
      <c r="G402" s="136" t="s">
        <v>183</v>
      </c>
      <c r="H402" s="137">
        <v>15</v>
      </c>
      <c r="I402" s="138"/>
      <c r="J402" s="139">
        <f>ROUND(I402*H402,2)</f>
        <v>0</v>
      </c>
      <c r="K402" s="135" t="s">
        <v>153</v>
      </c>
      <c r="L402" s="34"/>
      <c r="M402" s="140" t="s">
        <v>79</v>
      </c>
      <c r="N402" s="141" t="s">
        <v>51</v>
      </c>
      <c r="P402" s="142">
        <f>O402*H402</f>
        <v>0</v>
      </c>
      <c r="Q402" s="142">
        <v>4.0000000000000002E-4</v>
      </c>
      <c r="R402" s="142">
        <f>Q402*H402</f>
        <v>6.0000000000000001E-3</v>
      </c>
      <c r="S402" s="142">
        <v>0</v>
      </c>
      <c r="T402" s="143">
        <f>S402*H402</f>
        <v>0</v>
      </c>
      <c r="AR402" s="144" t="s">
        <v>154</v>
      </c>
      <c r="AT402" s="144" t="s">
        <v>149</v>
      </c>
      <c r="AU402" s="144" t="s">
        <v>90</v>
      </c>
      <c r="AY402" s="18" t="s">
        <v>147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8" t="s">
        <v>88</v>
      </c>
      <c r="BK402" s="145">
        <f>ROUND(I402*H402,2)</f>
        <v>0</v>
      </c>
      <c r="BL402" s="18" t="s">
        <v>154</v>
      </c>
      <c r="BM402" s="144" t="s">
        <v>605</v>
      </c>
    </row>
    <row r="403" spans="2:65" s="1" customFormat="1" ht="11.25">
      <c r="B403" s="34"/>
      <c r="D403" s="146" t="s">
        <v>156</v>
      </c>
      <c r="F403" s="147" t="s">
        <v>606</v>
      </c>
      <c r="I403" s="148"/>
      <c r="L403" s="34"/>
      <c r="M403" s="149"/>
      <c r="T403" s="55"/>
      <c r="AT403" s="18" t="s">
        <v>156</v>
      </c>
      <c r="AU403" s="18" t="s">
        <v>90</v>
      </c>
    </row>
    <row r="404" spans="2:65" s="1" customFormat="1" ht="24.2" customHeight="1">
      <c r="B404" s="34"/>
      <c r="C404" s="133" t="s">
        <v>607</v>
      </c>
      <c r="D404" s="133" t="s">
        <v>149</v>
      </c>
      <c r="E404" s="134" t="s">
        <v>608</v>
      </c>
      <c r="F404" s="135" t="s">
        <v>609</v>
      </c>
      <c r="G404" s="136" t="s">
        <v>183</v>
      </c>
      <c r="H404" s="137">
        <v>45</v>
      </c>
      <c r="I404" s="138"/>
      <c r="J404" s="139">
        <f>ROUND(I404*H404,2)</f>
        <v>0</v>
      </c>
      <c r="K404" s="135" t="s">
        <v>153</v>
      </c>
      <c r="L404" s="34"/>
      <c r="M404" s="140" t="s">
        <v>79</v>
      </c>
      <c r="N404" s="141" t="s">
        <v>51</v>
      </c>
      <c r="P404" s="142">
        <f>O404*H404</f>
        <v>0</v>
      </c>
      <c r="Q404" s="142">
        <v>1.2999999999999999E-4</v>
      </c>
      <c r="R404" s="142">
        <f>Q404*H404</f>
        <v>5.8499999999999993E-3</v>
      </c>
      <c r="S404" s="142">
        <v>0</v>
      </c>
      <c r="T404" s="143">
        <f>S404*H404</f>
        <v>0</v>
      </c>
      <c r="AR404" s="144" t="s">
        <v>154</v>
      </c>
      <c r="AT404" s="144" t="s">
        <v>149</v>
      </c>
      <c r="AU404" s="144" t="s">
        <v>90</v>
      </c>
      <c r="AY404" s="18" t="s">
        <v>147</v>
      </c>
      <c r="BE404" s="145">
        <f>IF(N404="základní",J404,0)</f>
        <v>0</v>
      </c>
      <c r="BF404" s="145">
        <f>IF(N404="snížená",J404,0)</f>
        <v>0</v>
      </c>
      <c r="BG404" s="145">
        <f>IF(N404="zákl. přenesená",J404,0)</f>
        <v>0</v>
      </c>
      <c r="BH404" s="145">
        <f>IF(N404="sníž. přenesená",J404,0)</f>
        <v>0</v>
      </c>
      <c r="BI404" s="145">
        <f>IF(N404="nulová",J404,0)</f>
        <v>0</v>
      </c>
      <c r="BJ404" s="18" t="s">
        <v>88</v>
      </c>
      <c r="BK404" s="145">
        <f>ROUND(I404*H404,2)</f>
        <v>0</v>
      </c>
      <c r="BL404" s="18" t="s">
        <v>154</v>
      </c>
      <c r="BM404" s="144" t="s">
        <v>610</v>
      </c>
    </row>
    <row r="405" spans="2:65" s="1" customFormat="1" ht="11.25">
      <c r="B405" s="34"/>
      <c r="D405" s="146" t="s">
        <v>156</v>
      </c>
      <c r="F405" s="147" t="s">
        <v>611</v>
      </c>
      <c r="I405" s="148"/>
      <c r="L405" s="34"/>
      <c r="M405" s="149"/>
      <c r="T405" s="55"/>
      <c r="AT405" s="18" t="s">
        <v>156</v>
      </c>
      <c r="AU405" s="18" t="s">
        <v>90</v>
      </c>
    </row>
    <row r="406" spans="2:65" s="13" customFormat="1" ht="11.25">
      <c r="B406" s="157"/>
      <c r="D406" s="151" t="s">
        <v>158</v>
      </c>
      <c r="E406" s="158" t="s">
        <v>79</v>
      </c>
      <c r="F406" s="159" t="s">
        <v>612</v>
      </c>
      <c r="H406" s="160">
        <v>45</v>
      </c>
      <c r="I406" s="161"/>
      <c r="L406" s="157"/>
      <c r="M406" s="162"/>
      <c r="T406" s="163"/>
      <c r="AT406" s="158" t="s">
        <v>158</v>
      </c>
      <c r="AU406" s="158" t="s">
        <v>90</v>
      </c>
      <c r="AV406" s="13" t="s">
        <v>90</v>
      </c>
      <c r="AW406" s="13" t="s">
        <v>42</v>
      </c>
      <c r="AX406" s="13" t="s">
        <v>88</v>
      </c>
      <c r="AY406" s="158" t="s">
        <v>147</v>
      </c>
    </row>
    <row r="407" spans="2:65" s="1" customFormat="1" ht="24.2" customHeight="1">
      <c r="B407" s="34"/>
      <c r="C407" s="133" t="s">
        <v>613</v>
      </c>
      <c r="D407" s="133" t="s">
        <v>149</v>
      </c>
      <c r="E407" s="134" t="s">
        <v>614</v>
      </c>
      <c r="F407" s="135" t="s">
        <v>615</v>
      </c>
      <c r="G407" s="136" t="s">
        <v>183</v>
      </c>
      <c r="H407" s="137">
        <v>3.5</v>
      </c>
      <c r="I407" s="138"/>
      <c r="J407" s="139">
        <f>ROUND(I407*H407,2)</f>
        <v>0</v>
      </c>
      <c r="K407" s="135" t="s">
        <v>153</v>
      </c>
      <c r="L407" s="34"/>
      <c r="M407" s="140" t="s">
        <v>79</v>
      </c>
      <c r="N407" s="141" t="s">
        <v>51</v>
      </c>
      <c r="P407" s="142">
        <f>O407*H407</f>
        <v>0</v>
      </c>
      <c r="Q407" s="142">
        <v>2.1900000000000001E-3</v>
      </c>
      <c r="R407" s="142">
        <f>Q407*H407</f>
        <v>7.6649999999999999E-3</v>
      </c>
      <c r="S407" s="142">
        <v>0</v>
      </c>
      <c r="T407" s="143">
        <f>S407*H407</f>
        <v>0</v>
      </c>
      <c r="AR407" s="144" t="s">
        <v>154</v>
      </c>
      <c r="AT407" s="144" t="s">
        <v>149</v>
      </c>
      <c r="AU407" s="144" t="s">
        <v>90</v>
      </c>
      <c r="AY407" s="18" t="s">
        <v>147</v>
      </c>
      <c r="BE407" s="145">
        <f>IF(N407="základní",J407,0)</f>
        <v>0</v>
      </c>
      <c r="BF407" s="145">
        <f>IF(N407="snížená",J407,0)</f>
        <v>0</v>
      </c>
      <c r="BG407" s="145">
        <f>IF(N407="zákl. přenesená",J407,0)</f>
        <v>0</v>
      </c>
      <c r="BH407" s="145">
        <f>IF(N407="sníž. přenesená",J407,0)</f>
        <v>0</v>
      </c>
      <c r="BI407" s="145">
        <f>IF(N407="nulová",J407,0)</f>
        <v>0</v>
      </c>
      <c r="BJ407" s="18" t="s">
        <v>88</v>
      </c>
      <c r="BK407" s="145">
        <f>ROUND(I407*H407,2)</f>
        <v>0</v>
      </c>
      <c r="BL407" s="18" t="s">
        <v>154</v>
      </c>
      <c r="BM407" s="144" t="s">
        <v>616</v>
      </c>
    </row>
    <row r="408" spans="2:65" s="1" customFormat="1" ht="11.25">
      <c r="B408" s="34"/>
      <c r="D408" s="146" t="s">
        <v>156</v>
      </c>
      <c r="F408" s="147" t="s">
        <v>617</v>
      </c>
      <c r="I408" s="148"/>
      <c r="L408" s="34"/>
      <c r="M408" s="149"/>
      <c r="T408" s="55"/>
      <c r="AT408" s="18" t="s">
        <v>156</v>
      </c>
      <c r="AU408" s="18" t="s">
        <v>90</v>
      </c>
    </row>
    <row r="409" spans="2:65" s="12" customFormat="1" ht="11.25">
      <c r="B409" s="150"/>
      <c r="D409" s="151" t="s">
        <v>158</v>
      </c>
      <c r="E409" s="152" t="s">
        <v>79</v>
      </c>
      <c r="F409" s="153" t="s">
        <v>618</v>
      </c>
      <c r="H409" s="152" t="s">
        <v>79</v>
      </c>
      <c r="I409" s="154"/>
      <c r="L409" s="150"/>
      <c r="M409" s="155"/>
      <c r="T409" s="156"/>
      <c r="AT409" s="152" t="s">
        <v>158</v>
      </c>
      <c r="AU409" s="152" t="s">
        <v>90</v>
      </c>
      <c r="AV409" s="12" t="s">
        <v>88</v>
      </c>
      <c r="AW409" s="12" t="s">
        <v>42</v>
      </c>
      <c r="AX409" s="12" t="s">
        <v>81</v>
      </c>
      <c r="AY409" s="152" t="s">
        <v>147</v>
      </c>
    </row>
    <row r="410" spans="2:65" s="13" customFormat="1" ht="11.25">
      <c r="B410" s="157"/>
      <c r="D410" s="151" t="s">
        <v>158</v>
      </c>
      <c r="E410" s="158" t="s">
        <v>79</v>
      </c>
      <c r="F410" s="159" t="s">
        <v>405</v>
      </c>
      <c r="H410" s="160">
        <v>3.5</v>
      </c>
      <c r="I410" s="161"/>
      <c r="L410" s="157"/>
      <c r="M410" s="162"/>
      <c r="T410" s="163"/>
      <c r="AT410" s="158" t="s">
        <v>158</v>
      </c>
      <c r="AU410" s="158" t="s">
        <v>90</v>
      </c>
      <c r="AV410" s="13" t="s">
        <v>90</v>
      </c>
      <c r="AW410" s="13" t="s">
        <v>42</v>
      </c>
      <c r="AX410" s="13" t="s">
        <v>88</v>
      </c>
      <c r="AY410" s="158" t="s">
        <v>147</v>
      </c>
    </row>
    <row r="411" spans="2:65" s="1" customFormat="1" ht="24.2" customHeight="1">
      <c r="B411" s="34"/>
      <c r="C411" s="133" t="s">
        <v>619</v>
      </c>
      <c r="D411" s="133" t="s">
        <v>149</v>
      </c>
      <c r="E411" s="134" t="s">
        <v>620</v>
      </c>
      <c r="F411" s="135" t="s">
        <v>621</v>
      </c>
      <c r="G411" s="136" t="s">
        <v>152</v>
      </c>
      <c r="H411" s="137">
        <v>6</v>
      </c>
      <c r="I411" s="138"/>
      <c r="J411" s="139">
        <f>ROUND(I411*H411,2)</f>
        <v>0</v>
      </c>
      <c r="K411" s="135" t="s">
        <v>153</v>
      </c>
      <c r="L411" s="34"/>
      <c r="M411" s="140" t="s">
        <v>79</v>
      </c>
      <c r="N411" s="141" t="s">
        <v>51</v>
      </c>
      <c r="P411" s="142">
        <f>O411*H411</f>
        <v>0</v>
      </c>
      <c r="Q411" s="142">
        <v>1.6000000000000001E-3</v>
      </c>
      <c r="R411" s="142">
        <f>Q411*H411</f>
        <v>9.6000000000000009E-3</v>
      </c>
      <c r="S411" s="142">
        <v>0</v>
      </c>
      <c r="T411" s="143">
        <f>S411*H411</f>
        <v>0</v>
      </c>
      <c r="AR411" s="144" t="s">
        <v>154</v>
      </c>
      <c r="AT411" s="144" t="s">
        <v>149</v>
      </c>
      <c r="AU411" s="144" t="s">
        <v>90</v>
      </c>
      <c r="AY411" s="18" t="s">
        <v>147</v>
      </c>
      <c r="BE411" s="145">
        <f>IF(N411="základní",J411,0)</f>
        <v>0</v>
      </c>
      <c r="BF411" s="145">
        <f>IF(N411="snížená",J411,0)</f>
        <v>0</v>
      </c>
      <c r="BG411" s="145">
        <f>IF(N411="zákl. přenesená",J411,0)</f>
        <v>0</v>
      </c>
      <c r="BH411" s="145">
        <f>IF(N411="sníž. přenesená",J411,0)</f>
        <v>0</v>
      </c>
      <c r="BI411" s="145">
        <f>IF(N411="nulová",J411,0)</f>
        <v>0</v>
      </c>
      <c r="BJ411" s="18" t="s">
        <v>88</v>
      </c>
      <c r="BK411" s="145">
        <f>ROUND(I411*H411,2)</f>
        <v>0</v>
      </c>
      <c r="BL411" s="18" t="s">
        <v>154</v>
      </c>
      <c r="BM411" s="144" t="s">
        <v>622</v>
      </c>
    </row>
    <row r="412" spans="2:65" s="1" customFormat="1" ht="11.25">
      <c r="B412" s="34"/>
      <c r="D412" s="146" t="s">
        <v>156</v>
      </c>
      <c r="F412" s="147" t="s">
        <v>623</v>
      </c>
      <c r="I412" s="148"/>
      <c r="L412" s="34"/>
      <c r="M412" s="149"/>
      <c r="T412" s="55"/>
      <c r="AT412" s="18" t="s">
        <v>156</v>
      </c>
      <c r="AU412" s="18" t="s">
        <v>90</v>
      </c>
    </row>
    <row r="413" spans="2:65" s="12" customFormat="1" ht="11.25">
      <c r="B413" s="150"/>
      <c r="D413" s="151" t="s">
        <v>158</v>
      </c>
      <c r="E413" s="152" t="s">
        <v>79</v>
      </c>
      <c r="F413" s="153" t="s">
        <v>624</v>
      </c>
      <c r="H413" s="152" t="s">
        <v>79</v>
      </c>
      <c r="I413" s="154"/>
      <c r="L413" s="150"/>
      <c r="M413" s="155"/>
      <c r="T413" s="156"/>
      <c r="AT413" s="152" t="s">
        <v>158</v>
      </c>
      <c r="AU413" s="152" t="s">
        <v>90</v>
      </c>
      <c r="AV413" s="12" t="s">
        <v>88</v>
      </c>
      <c r="AW413" s="12" t="s">
        <v>42</v>
      </c>
      <c r="AX413" s="12" t="s">
        <v>81</v>
      </c>
      <c r="AY413" s="152" t="s">
        <v>147</v>
      </c>
    </row>
    <row r="414" spans="2:65" s="13" customFormat="1" ht="11.25">
      <c r="B414" s="157"/>
      <c r="D414" s="151" t="s">
        <v>158</v>
      </c>
      <c r="E414" s="158" t="s">
        <v>79</v>
      </c>
      <c r="F414" s="159" t="s">
        <v>625</v>
      </c>
      <c r="H414" s="160">
        <v>6</v>
      </c>
      <c r="I414" s="161"/>
      <c r="L414" s="157"/>
      <c r="M414" s="162"/>
      <c r="T414" s="163"/>
      <c r="AT414" s="158" t="s">
        <v>158</v>
      </c>
      <c r="AU414" s="158" t="s">
        <v>90</v>
      </c>
      <c r="AV414" s="13" t="s">
        <v>90</v>
      </c>
      <c r="AW414" s="13" t="s">
        <v>42</v>
      </c>
      <c r="AX414" s="13" t="s">
        <v>88</v>
      </c>
      <c r="AY414" s="158" t="s">
        <v>147</v>
      </c>
    </row>
    <row r="415" spans="2:65" s="1" customFormat="1" ht="16.5" customHeight="1">
      <c r="B415" s="34"/>
      <c r="C415" s="133" t="s">
        <v>626</v>
      </c>
      <c r="D415" s="133" t="s">
        <v>149</v>
      </c>
      <c r="E415" s="134" t="s">
        <v>627</v>
      </c>
      <c r="F415" s="135" t="s">
        <v>628</v>
      </c>
      <c r="G415" s="136" t="s">
        <v>183</v>
      </c>
      <c r="H415" s="137">
        <v>63.5</v>
      </c>
      <c r="I415" s="138"/>
      <c r="J415" s="139">
        <f>ROUND(I415*H415,2)</f>
        <v>0</v>
      </c>
      <c r="K415" s="135" t="s">
        <v>153</v>
      </c>
      <c r="L415" s="34"/>
      <c r="M415" s="140" t="s">
        <v>79</v>
      </c>
      <c r="N415" s="141" t="s">
        <v>51</v>
      </c>
      <c r="P415" s="142">
        <f>O415*H415</f>
        <v>0</v>
      </c>
      <c r="Q415" s="142">
        <v>0</v>
      </c>
      <c r="R415" s="142">
        <f>Q415*H415</f>
        <v>0</v>
      </c>
      <c r="S415" s="142">
        <v>0</v>
      </c>
      <c r="T415" s="143">
        <f>S415*H415</f>
        <v>0</v>
      </c>
      <c r="AR415" s="144" t="s">
        <v>154</v>
      </c>
      <c r="AT415" s="144" t="s">
        <v>149</v>
      </c>
      <c r="AU415" s="144" t="s">
        <v>90</v>
      </c>
      <c r="AY415" s="18" t="s">
        <v>147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8" t="s">
        <v>88</v>
      </c>
      <c r="BK415" s="145">
        <f>ROUND(I415*H415,2)</f>
        <v>0</v>
      </c>
      <c r="BL415" s="18" t="s">
        <v>154</v>
      </c>
      <c r="BM415" s="144" t="s">
        <v>629</v>
      </c>
    </row>
    <row r="416" spans="2:65" s="1" customFormat="1" ht="11.25">
      <c r="B416" s="34"/>
      <c r="D416" s="146" t="s">
        <v>156</v>
      </c>
      <c r="F416" s="147" t="s">
        <v>630</v>
      </c>
      <c r="I416" s="148"/>
      <c r="L416" s="34"/>
      <c r="M416" s="149"/>
      <c r="T416" s="55"/>
      <c r="AT416" s="18" t="s">
        <v>156</v>
      </c>
      <c r="AU416" s="18" t="s">
        <v>90</v>
      </c>
    </row>
    <row r="417" spans="2:65" s="13" customFormat="1" ht="11.25">
      <c r="B417" s="157"/>
      <c r="D417" s="151" t="s">
        <v>158</v>
      </c>
      <c r="E417" s="158" t="s">
        <v>79</v>
      </c>
      <c r="F417" s="159" t="s">
        <v>631</v>
      </c>
      <c r="H417" s="160">
        <v>63.5</v>
      </c>
      <c r="I417" s="161"/>
      <c r="L417" s="157"/>
      <c r="M417" s="162"/>
      <c r="T417" s="163"/>
      <c r="AT417" s="158" t="s">
        <v>158</v>
      </c>
      <c r="AU417" s="158" t="s">
        <v>90</v>
      </c>
      <c r="AV417" s="13" t="s">
        <v>90</v>
      </c>
      <c r="AW417" s="13" t="s">
        <v>42</v>
      </c>
      <c r="AX417" s="13" t="s">
        <v>88</v>
      </c>
      <c r="AY417" s="158" t="s">
        <v>147</v>
      </c>
    </row>
    <row r="418" spans="2:65" s="1" customFormat="1" ht="16.5" customHeight="1">
      <c r="B418" s="34"/>
      <c r="C418" s="133" t="s">
        <v>632</v>
      </c>
      <c r="D418" s="133" t="s">
        <v>149</v>
      </c>
      <c r="E418" s="134" t="s">
        <v>633</v>
      </c>
      <c r="F418" s="135" t="s">
        <v>634</v>
      </c>
      <c r="G418" s="136" t="s">
        <v>152</v>
      </c>
      <c r="H418" s="137">
        <v>6</v>
      </c>
      <c r="I418" s="138"/>
      <c r="J418" s="139">
        <f>ROUND(I418*H418,2)</f>
        <v>0</v>
      </c>
      <c r="K418" s="135" t="s">
        <v>153</v>
      </c>
      <c r="L418" s="34"/>
      <c r="M418" s="140" t="s">
        <v>79</v>
      </c>
      <c r="N418" s="141" t="s">
        <v>51</v>
      </c>
      <c r="P418" s="142">
        <f>O418*H418</f>
        <v>0</v>
      </c>
      <c r="Q418" s="142">
        <v>1.0000000000000001E-5</v>
      </c>
      <c r="R418" s="142">
        <f>Q418*H418</f>
        <v>6.0000000000000008E-5</v>
      </c>
      <c r="S418" s="142">
        <v>0</v>
      </c>
      <c r="T418" s="143">
        <f>S418*H418</f>
        <v>0</v>
      </c>
      <c r="AR418" s="144" t="s">
        <v>154</v>
      </c>
      <c r="AT418" s="144" t="s">
        <v>149</v>
      </c>
      <c r="AU418" s="144" t="s">
        <v>90</v>
      </c>
      <c r="AY418" s="18" t="s">
        <v>147</v>
      </c>
      <c r="BE418" s="145">
        <f>IF(N418="základní",J418,0)</f>
        <v>0</v>
      </c>
      <c r="BF418" s="145">
        <f>IF(N418="snížená",J418,0)</f>
        <v>0</v>
      </c>
      <c r="BG418" s="145">
        <f>IF(N418="zákl. přenesená",J418,0)</f>
        <v>0</v>
      </c>
      <c r="BH418" s="145">
        <f>IF(N418="sníž. přenesená",J418,0)</f>
        <v>0</v>
      </c>
      <c r="BI418" s="145">
        <f>IF(N418="nulová",J418,0)</f>
        <v>0</v>
      </c>
      <c r="BJ418" s="18" t="s">
        <v>88</v>
      </c>
      <c r="BK418" s="145">
        <f>ROUND(I418*H418,2)</f>
        <v>0</v>
      </c>
      <c r="BL418" s="18" t="s">
        <v>154</v>
      </c>
      <c r="BM418" s="144" t="s">
        <v>635</v>
      </c>
    </row>
    <row r="419" spans="2:65" s="1" customFormat="1" ht="11.25">
      <c r="B419" s="34"/>
      <c r="D419" s="146" t="s">
        <v>156</v>
      </c>
      <c r="F419" s="147" t="s">
        <v>636</v>
      </c>
      <c r="I419" s="148"/>
      <c r="L419" s="34"/>
      <c r="M419" s="149"/>
      <c r="T419" s="55"/>
      <c r="AT419" s="18" t="s">
        <v>156</v>
      </c>
      <c r="AU419" s="18" t="s">
        <v>90</v>
      </c>
    </row>
    <row r="420" spans="2:65" s="13" customFormat="1" ht="11.25">
      <c r="B420" s="157"/>
      <c r="D420" s="151" t="s">
        <v>158</v>
      </c>
      <c r="E420" s="158" t="s">
        <v>79</v>
      </c>
      <c r="F420" s="159" t="s">
        <v>625</v>
      </c>
      <c r="H420" s="160">
        <v>6</v>
      </c>
      <c r="I420" s="161"/>
      <c r="L420" s="157"/>
      <c r="M420" s="162"/>
      <c r="T420" s="163"/>
      <c r="AT420" s="158" t="s">
        <v>158</v>
      </c>
      <c r="AU420" s="158" t="s">
        <v>90</v>
      </c>
      <c r="AV420" s="13" t="s">
        <v>90</v>
      </c>
      <c r="AW420" s="13" t="s">
        <v>42</v>
      </c>
      <c r="AX420" s="13" t="s">
        <v>88</v>
      </c>
      <c r="AY420" s="158" t="s">
        <v>147</v>
      </c>
    </row>
    <row r="421" spans="2:65" s="1" customFormat="1" ht="24.2" customHeight="1">
      <c r="B421" s="34"/>
      <c r="C421" s="133" t="s">
        <v>637</v>
      </c>
      <c r="D421" s="133" t="s">
        <v>149</v>
      </c>
      <c r="E421" s="134" t="s">
        <v>638</v>
      </c>
      <c r="F421" s="135" t="s">
        <v>639</v>
      </c>
      <c r="G421" s="136" t="s">
        <v>183</v>
      </c>
      <c r="H421" s="137">
        <v>146</v>
      </c>
      <c r="I421" s="138"/>
      <c r="J421" s="139">
        <f>ROUND(I421*H421,2)</f>
        <v>0</v>
      </c>
      <c r="K421" s="135" t="s">
        <v>153</v>
      </c>
      <c r="L421" s="34"/>
      <c r="M421" s="140" t="s">
        <v>79</v>
      </c>
      <c r="N421" s="141" t="s">
        <v>51</v>
      </c>
      <c r="P421" s="142">
        <f>O421*H421</f>
        <v>0</v>
      </c>
      <c r="Q421" s="142">
        <v>0.14066999999999999</v>
      </c>
      <c r="R421" s="142">
        <f>Q421*H421</f>
        <v>20.53782</v>
      </c>
      <c r="S421" s="142">
        <v>0</v>
      </c>
      <c r="T421" s="143">
        <f>S421*H421</f>
        <v>0</v>
      </c>
      <c r="AR421" s="144" t="s">
        <v>154</v>
      </c>
      <c r="AT421" s="144" t="s">
        <v>149</v>
      </c>
      <c r="AU421" s="144" t="s">
        <v>90</v>
      </c>
      <c r="AY421" s="18" t="s">
        <v>147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8" t="s">
        <v>88</v>
      </c>
      <c r="BK421" s="145">
        <f>ROUND(I421*H421,2)</f>
        <v>0</v>
      </c>
      <c r="BL421" s="18" t="s">
        <v>154</v>
      </c>
      <c r="BM421" s="144" t="s">
        <v>640</v>
      </c>
    </row>
    <row r="422" spans="2:65" s="1" customFormat="1" ht="11.25">
      <c r="B422" s="34"/>
      <c r="D422" s="146" t="s">
        <v>156</v>
      </c>
      <c r="F422" s="147" t="s">
        <v>641</v>
      </c>
      <c r="I422" s="148"/>
      <c r="L422" s="34"/>
      <c r="M422" s="149"/>
      <c r="T422" s="55"/>
      <c r="AT422" s="18" t="s">
        <v>156</v>
      </c>
      <c r="AU422" s="18" t="s">
        <v>90</v>
      </c>
    </row>
    <row r="423" spans="2:65" s="12" customFormat="1" ht="11.25">
      <c r="B423" s="150"/>
      <c r="D423" s="151" t="s">
        <v>158</v>
      </c>
      <c r="E423" s="152" t="s">
        <v>79</v>
      </c>
      <c r="F423" s="153" t="s">
        <v>159</v>
      </c>
      <c r="H423" s="152" t="s">
        <v>79</v>
      </c>
      <c r="I423" s="154"/>
      <c r="L423" s="150"/>
      <c r="M423" s="155"/>
      <c r="T423" s="156"/>
      <c r="AT423" s="152" t="s">
        <v>158</v>
      </c>
      <c r="AU423" s="152" t="s">
        <v>90</v>
      </c>
      <c r="AV423" s="12" t="s">
        <v>88</v>
      </c>
      <c r="AW423" s="12" t="s">
        <v>42</v>
      </c>
      <c r="AX423" s="12" t="s">
        <v>81</v>
      </c>
      <c r="AY423" s="152" t="s">
        <v>147</v>
      </c>
    </row>
    <row r="424" spans="2:65" s="12" customFormat="1" ht="11.25">
      <c r="B424" s="150"/>
      <c r="D424" s="151" t="s">
        <v>158</v>
      </c>
      <c r="E424" s="152" t="s">
        <v>79</v>
      </c>
      <c r="F424" s="153" t="s">
        <v>642</v>
      </c>
      <c r="H424" s="152" t="s">
        <v>79</v>
      </c>
      <c r="I424" s="154"/>
      <c r="L424" s="150"/>
      <c r="M424" s="155"/>
      <c r="T424" s="156"/>
      <c r="AT424" s="152" t="s">
        <v>158</v>
      </c>
      <c r="AU424" s="152" t="s">
        <v>90</v>
      </c>
      <c r="AV424" s="12" t="s">
        <v>88</v>
      </c>
      <c r="AW424" s="12" t="s">
        <v>42</v>
      </c>
      <c r="AX424" s="12" t="s">
        <v>81</v>
      </c>
      <c r="AY424" s="152" t="s">
        <v>147</v>
      </c>
    </row>
    <row r="425" spans="2:65" s="13" customFormat="1" ht="11.25">
      <c r="B425" s="157"/>
      <c r="D425" s="151" t="s">
        <v>158</v>
      </c>
      <c r="E425" s="158" t="s">
        <v>79</v>
      </c>
      <c r="F425" s="159" t="s">
        <v>505</v>
      </c>
      <c r="H425" s="160">
        <v>56</v>
      </c>
      <c r="I425" s="161"/>
      <c r="L425" s="157"/>
      <c r="M425" s="162"/>
      <c r="T425" s="163"/>
      <c r="AT425" s="158" t="s">
        <v>158</v>
      </c>
      <c r="AU425" s="158" t="s">
        <v>90</v>
      </c>
      <c r="AV425" s="13" t="s">
        <v>90</v>
      </c>
      <c r="AW425" s="13" t="s">
        <v>42</v>
      </c>
      <c r="AX425" s="13" t="s">
        <v>81</v>
      </c>
      <c r="AY425" s="158" t="s">
        <v>147</v>
      </c>
    </row>
    <row r="426" spans="2:65" s="12" customFormat="1" ht="11.25">
      <c r="B426" s="150"/>
      <c r="D426" s="151" t="s">
        <v>158</v>
      </c>
      <c r="E426" s="152" t="s">
        <v>79</v>
      </c>
      <c r="F426" s="153" t="s">
        <v>643</v>
      </c>
      <c r="H426" s="152" t="s">
        <v>79</v>
      </c>
      <c r="I426" s="154"/>
      <c r="L426" s="150"/>
      <c r="M426" s="155"/>
      <c r="T426" s="156"/>
      <c r="AT426" s="152" t="s">
        <v>158</v>
      </c>
      <c r="AU426" s="152" t="s">
        <v>90</v>
      </c>
      <c r="AV426" s="12" t="s">
        <v>88</v>
      </c>
      <c r="AW426" s="12" t="s">
        <v>42</v>
      </c>
      <c r="AX426" s="12" t="s">
        <v>81</v>
      </c>
      <c r="AY426" s="152" t="s">
        <v>147</v>
      </c>
    </row>
    <row r="427" spans="2:65" s="13" customFormat="1" ht="11.25">
      <c r="B427" s="157"/>
      <c r="D427" s="151" t="s">
        <v>158</v>
      </c>
      <c r="E427" s="158" t="s">
        <v>79</v>
      </c>
      <c r="F427" s="159" t="s">
        <v>644</v>
      </c>
      <c r="H427" s="160">
        <v>90</v>
      </c>
      <c r="I427" s="161"/>
      <c r="L427" s="157"/>
      <c r="M427" s="162"/>
      <c r="T427" s="163"/>
      <c r="AT427" s="158" t="s">
        <v>158</v>
      </c>
      <c r="AU427" s="158" t="s">
        <v>90</v>
      </c>
      <c r="AV427" s="13" t="s">
        <v>90</v>
      </c>
      <c r="AW427" s="13" t="s">
        <v>42</v>
      </c>
      <c r="AX427" s="13" t="s">
        <v>81</v>
      </c>
      <c r="AY427" s="158" t="s">
        <v>147</v>
      </c>
    </row>
    <row r="428" spans="2:65" s="15" customFormat="1" ht="11.25">
      <c r="B428" s="171"/>
      <c r="D428" s="151" t="s">
        <v>158</v>
      </c>
      <c r="E428" s="172" t="s">
        <v>79</v>
      </c>
      <c r="F428" s="173" t="s">
        <v>235</v>
      </c>
      <c r="H428" s="174">
        <v>146</v>
      </c>
      <c r="I428" s="175"/>
      <c r="L428" s="171"/>
      <c r="M428" s="176"/>
      <c r="T428" s="177"/>
      <c r="AT428" s="172" t="s">
        <v>158</v>
      </c>
      <c r="AU428" s="172" t="s">
        <v>90</v>
      </c>
      <c r="AV428" s="15" t="s">
        <v>154</v>
      </c>
      <c r="AW428" s="15" t="s">
        <v>42</v>
      </c>
      <c r="AX428" s="15" t="s">
        <v>88</v>
      </c>
      <c r="AY428" s="172" t="s">
        <v>147</v>
      </c>
    </row>
    <row r="429" spans="2:65" s="1" customFormat="1" ht="16.5" customHeight="1">
      <c r="B429" s="34"/>
      <c r="C429" s="178" t="s">
        <v>645</v>
      </c>
      <c r="D429" s="178" t="s">
        <v>283</v>
      </c>
      <c r="E429" s="179" t="s">
        <v>646</v>
      </c>
      <c r="F429" s="180" t="s">
        <v>647</v>
      </c>
      <c r="G429" s="181" t="s">
        <v>183</v>
      </c>
      <c r="H429" s="182">
        <v>57.12</v>
      </c>
      <c r="I429" s="183"/>
      <c r="J429" s="184">
        <f>ROUND(I429*H429,2)</f>
        <v>0</v>
      </c>
      <c r="K429" s="180" t="s">
        <v>153</v>
      </c>
      <c r="L429" s="185"/>
      <c r="M429" s="186" t="s">
        <v>79</v>
      </c>
      <c r="N429" s="187" t="s">
        <v>51</v>
      </c>
      <c r="P429" s="142">
        <f>O429*H429</f>
        <v>0</v>
      </c>
      <c r="Q429" s="142">
        <v>0.125</v>
      </c>
      <c r="R429" s="142">
        <f>Q429*H429</f>
        <v>7.14</v>
      </c>
      <c r="S429" s="142">
        <v>0</v>
      </c>
      <c r="T429" s="143">
        <f>S429*H429</f>
        <v>0</v>
      </c>
      <c r="AR429" s="144" t="s">
        <v>211</v>
      </c>
      <c r="AT429" s="144" t="s">
        <v>283</v>
      </c>
      <c r="AU429" s="144" t="s">
        <v>90</v>
      </c>
      <c r="AY429" s="18" t="s">
        <v>147</v>
      </c>
      <c r="BE429" s="145">
        <f>IF(N429="základní",J429,0)</f>
        <v>0</v>
      </c>
      <c r="BF429" s="145">
        <f>IF(N429="snížená",J429,0)</f>
        <v>0</v>
      </c>
      <c r="BG429" s="145">
        <f>IF(N429="zákl. přenesená",J429,0)</f>
        <v>0</v>
      </c>
      <c r="BH429" s="145">
        <f>IF(N429="sníž. přenesená",J429,0)</f>
        <v>0</v>
      </c>
      <c r="BI429" s="145">
        <f>IF(N429="nulová",J429,0)</f>
        <v>0</v>
      </c>
      <c r="BJ429" s="18" t="s">
        <v>88</v>
      </c>
      <c r="BK429" s="145">
        <f>ROUND(I429*H429,2)</f>
        <v>0</v>
      </c>
      <c r="BL429" s="18" t="s">
        <v>154</v>
      </c>
      <c r="BM429" s="144" t="s">
        <v>648</v>
      </c>
    </row>
    <row r="430" spans="2:65" s="13" customFormat="1" ht="11.25">
      <c r="B430" s="157"/>
      <c r="D430" s="151" t="s">
        <v>158</v>
      </c>
      <c r="F430" s="159" t="s">
        <v>649</v>
      </c>
      <c r="H430" s="160">
        <v>57.12</v>
      </c>
      <c r="I430" s="161"/>
      <c r="L430" s="157"/>
      <c r="M430" s="162"/>
      <c r="T430" s="163"/>
      <c r="AT430" s="158" t="s">
        <v>158</v>
      </c>
      <c r="AU430" s="158" t="s">
        <v>90</v>
      </c>
      <c r="AV430" s="13" t="s">
        <v>90</v>
      </c>
      <c r="AW430" s="13" t="s">
        <v>4</v>
      </c>
      <c r="AX430" s="13" t="s">
        <v>88</v>
      </c>
      <c r="AY430" s="158" t="s">
        <v>147</v>
      </c>
    </row>
    <row r="431" spans="2:65" s="1" customFormat="1" ht="16.5" customHeight="1">
      <c r="B431" s="34"/>
      <c r="C431" s="178" t="s">
        <v>650</v>
      </c>
      <c r="D431" s="178" t="s">
        <v>283</v>
      </c>
      <c r="E431" s="179" t="s">
        <v>651</v>
      </c>
      <c r="F431" s="180" t="s">
        <v>652</v>
      </c>
      <c r="G431" s="181" t="s">
        <v>183</v>
      </c>
      <c r="H431" s="182">
        <v>91.8</v>
      </c>
      <c r="I431" s="183"/>
      <c r="J431" s="184">
        <f>ROUND(I431*H431,2)</f>
        <v>0</v>
      </c>
      <c r="K431" s="180" t="s">
        <v>79</v>
      </c>
      <c r="L431" s="185"/>
      <c r="M431" s="186" t="s">
        <v>79</v>
      </c>
      <c r="N431" s="187" t="s">
        <v>51</v>
      </c>
      <c r="P431" s="142">
        <f>O431*H431</f>
        <v>0</v>
      </c>
      <c r="Q431" s="142">
        <v>5.5E-2</v>
      </c>
      <c r="R431" s="142">
        <f>Q431*H431</f>
        <v>5.0489999999999995</v>
      </c>
      <c r="S431" s="142">
        <v>0</v>
      </c>
      <c r="T431" s="143">
        <f>S431*H431</f>
        <v>0</v>
      </c>
      <c r="AR431" s="144" t="s">
        <v>211</v>
      </c>
      <c r="AT431" s="144" t="s">
        <v>283</v>
      </c>
      <c r="AU431" s="144" t="s">
        <v>90</v>
      </c>
      <c r="AY431" s="18" t="s">
        <v>147</v>
      </c>
      <c r="BE431" s="145">
        <f>IF(N431="základní",J431,0)</f>
        <v>0</v>
      </c>
      <c r="BF431" s="145">
        <f>IF(N431="snížená",J431,0)</f>
        <v>0</v>
      </c>
      <c r="BG431" s="145">
        <f>IF(N431="zákl. přenesená",J431,0)</f>
        <v>0</v>
      </c>
      <c r="BH431" s="145">
        <f>IF(N431="sníž. přenesená",J431,0)</f>
        <v>0</v>
      </c>
      <c r="BI431" s="145">
        <f>IF(N431="nulová",J431,0)</f>
        <v>0</v>
      </c>
      <c r="BJ431" s="18" t="s">
        <v>88</v>
      </c>
      <c r="BK431" s="145">
        <f>ROUND(I431*H431,2)</f>
        <v>0</v>
      </c>
      <c r="BL431" s="18" t="s">
        <v>154</v>
      </c>
      <c r="BM431" s="144" t="s">
        <v>653</v>
      </c>
    </row>
    <row r="432" spans="2:65" s="13" customFormat="1" ht="11.25">
      <c r="B432" s="157"/>
      <c r="D432" s="151" t="s">
        <v>158</v>
      </c>
      <c r="F432" s="159" t="s">
        <v>654</v>
      </c>
      <c r="H432" s="160">
        <v>91.8</v>
      </c>
      <c r="I432" s="161"/>
      <c r="L432" s="157"/>
      <c r="M432" s="162"/>
      <c r="T432" s="163"/>
      <c r="AT432" s="158" t="s">
        <v>158</v>
      </c>
      <c r="AU432" s="158" t="s">
        <v>90</v>
      </c>
      <c r="AV432" s="13" t="s">
        <v>90</v>
      </c>
      <c r="AW432" s="13" t="s">
        <v>4</v>
      </c>
      <c r="AX432" s="13" t="s">
        <v>88</v>
      </c>
      <c r="AY432" s="158" t="s">
        <v>147</v>
      </c>
    </row>
    <row r="433" spans="2:65" s="1" customFormat="1" ht="24.2" customHeight="1">
      <c r="B433" s="34"/>
      <c r="C433" s="133" t="s">
        <v>655</v>
      </c>
      <c r="D433" s="133" t="s">
        <v>149</v>
      </c>
      <c r="E433" s="134" t="s">
        <v>656</v>
      </c>
      <c r="F433" s="135" t="s">
        <v>657</v>
      </c>
      <c r="G433" s="136" t="s">
        <v>183</v>
      </c>
      <c r="H433" s="137">
        <v>16</v>
      </c>
      <c r="I433" s="138"/>
      <c r="J433" s="139">
        <f>ROUND(I433*H433,2)</f>
        <v>0</v>
      </c>
      <c r="K433" s="135" t="s">
        <v>153</v>
      </c>
      <c r="L433" s="34"/>
      <c r="M433" s="140" t="s">
        <v>79</v>
      </c>
      <c r="N433" s="141" t="s">
        <v>51</v>
      </c>
      <c r="P433" s="142">
        <f>O433*H433</f>
        <v>0</v>
      </c>
      <c r="Q433" s="142">
        <v>0.34612999999999999</v>
      </c>
      <c r="R433" s="142">
        <f>Q433*H433</f>
        <v>5.5380799999999999</v>
      </c>
      <c r="S433" s="142">
        <v>0</v>
      </c>
      <c r="T433" s="143">
        <f>S433*H433</f>
        <v>0</v>
      </c>
      <c r="AR433" s="144" t="s">
        <v>154</v>
      </c>
      <c r="AT433" s="144" t="s">
        <v>149</v>
      </c>
      <c r="AU433" s="144" t="s">
        <v>90</v>
      </c>
      <c r="AY433" s="18" t="s">
        <v>147</v>
      </c>
      <c r="BE433" s="145">
        <f>IF(N433="základní",J433,0)</f>
        <v>0</v>
      </c>
      <c r="BF433" s="145">
        <f>IF(N433="snížená",J433,0)</f>
        <v>0</v>
      </c>
      <c r="BG433" s="145">
        <f>IF(N433="zákl. přenesená",J433,0)</f>
        <v>0</v>
      </c>
      <c r="BH433" s="145">
        <f>IF(N433="sníž. přenesená",J433,0)</f>
        <v>0</v>
      </c>
      <c r="BI433" s="145">
        <f>IF(N433="nulová",J433,0)</f>
        <v>0</v>
      </c>
      <c r="BJ433" s="18" t="s">
        <v>88</v>
      </c>
      <c r="BK433" s="145">
        <f>ROUND(I433*H433,2)</f>
        <v>0</v>
      </c>
      <c r="BL433" s="18" t="s">
        <v>154</v>
      </c>
      <c r="BM433" s="144" t="s">
        <v>658</v>
      </c>
    </row>
    <row r="434" spans="2:65" s="1" customFormat="1" ht="11.25">
      <c r="B434" s="34"/>
      <c r="D434" s="146" t="s">
        <v>156</v>
      </c>
      <c r="F434" s="147" t="s">
        <v>659</v>
      </c>
      <c r="I434" s="148"/>
      <c r="L434" s="34"/>
      <c r="M434" s="149"/>
      <c r="T434" s="55"/>
      <c r="AT434" s="18" t="s">
        <v>156</v>
      </c>
      <c r="AU434" s="18" t="s">
        <v>90</v>
      </c>
    </row>
    <row r="435" spans="2:65" s="12" customFormat="1" ht="11.25">
      <c r="B435" s="150"/>
      <c r="D435" s="151" t="s">
        <v>158</v>
      </c>
      <c r="E435" s="152" t="s">
        <v>79</v>
      </c>
      <c r="F435" s="153" t="s">
        <v>159</v>
      </c>
      <c r="H435" s="152" t="s">
        <v>79</v>
      </c>
      <c r="I435" s="154"/>
      <c r="L435" s="150"/>
      <c r="M435" s="155"/>
      <c r="T435" s="156"/>
      <c r="AT435" s="152" t="s">
        <v>158</v>
      </c>
      <c r="AU435" s="152" t="s">
        <v>90</v>
      </c>
      <c r="AV435" s="12" t="s">
        <v>88</v>
      </c>
      <c r="AW435" s="12" t="s">
        <v>42</v>
      </c>
      <c r="AX435" s="12" t="s">
        <v>81</v>
      </c>
      <c r="AY435" s="152" t="s">
        <v>147</v>
      </c>
    </row>
    <row r="436" spans="2:65" s="12" customFormat="1" ht="11.25">
      <c r="B436" s="150"/>
      <c r="D436" s="151" t="s">
        <v>158</v>
      </c>
      <c r="E436" s="152" t="s">
        <v>79</v>
      </c>
      <c r="F436" s="153" t="s">
        <v>660</v>
      </c>
      <c r="H436" s="152" t="s">
        <v>79</v>
      </c>
      <c r="I436" s="154"/>
      <c r="L436" s="150"/>
      <c r="M436" s="155"/>
      <c r="T436" s="156"/>
      <c r="AT436" s="152" t="s">
        <v>158</v>
      </c>
      <c r="AU436" s="152" t="s">
        <v>90</v>
      </c>
      <c r="AV436" s="12" t="s">
        <v>88</v>
      </c>
      <c r="AW436" s="12" t="s">
        <v>42</v>
      </c>
      <c r="AX436" s="12" t="s">
        <v>81</v>
      </c>
      <c r="AY436" s="152" t="s">
        <v>147</v>
      </c>
    </row>
    <row r="437" spans="2:65" s="13" customFormat="1" ht="11.25">
      <c r="B437" s="157"/>
      <c r="D437" s="151" t="s">
        <v>158</v>
      </c>
      <c r="E437" s="158" t="s">
        <v>79</v>
      </c>
      <c r="F437" s="159" t="s">
        <v>661</v>
      </c>
      <c r="H437" s="160">
        <v>16</v>
      </c>
      <c r="I437" s="161"/>
      <c r="L437" s="157"/>
      <c r="M437" s="162"/>
      <c r="T437" s="163"/>
      <c r="AT437" s="158" t="s">
        <v>158</v>
      </c>
      <c r="AU437" s="158" t="s">
        <v>90</v>
      </c>
      <c r="AV437" s="13" t="s">
        <v>90</v>
      </c>
      <c r="AW437" s="13" t="s">
        <v>42</v>
      </c>
      <c r="AX437" s="13" t="s">
        <v>88</v>
      </c>
      <c r="AY437" s="158" t="s">
        <v>147</v>
      </c>
    </row>
    <row r="438" spans="2:65" s="1" customFormat="1" ht="24.2" customHeight="1">
      <c r="B438" s="34"/>
      <c r="C438" s="178" t="s">
        <v>662</v>
      </c>
      <c r="D438" s="178" t="s">
        <v>283</v>
      </c>
      <c r="E438" s="179" t="s">
        <v>663</v>
      </c>
      <c r="F438" s="180" t="s">
        <v>664</v>
      </c>
      <c r="G438" s="181" t="s">
        <v>183</v>
      </c>
      <c r="H438" s="182">
        <v>14.28</v>
      </c>
      <c r="I438" s="183"/>
      <c r="J438" s="184">
        <f>ROUND(I438*H438,2)</f>
        <v>0</v>
      </c>
      <c r="K438" s="180" t="s">
        <v>79</v>
      </c>
      <c r="L438" s="185"/>
      <c r="M438" s="186" t="s">
        <v>79</v>
      </c>
      <c r="N438" s="187" t="s">
        <v>51</v>
      </c>
      <c r="P438" s="142">
        <f>O438*H438</f>
        <v>0</v>
      </c>
      <c r="Q438" s="142">
        <v>0.22500000000000001</v>
      </c>
      <c r="R438" s="142">
        <f>Q438*H438</f>
        <v>3.2130000000000001</v>
      </c>
      <c r="S438" s="142">
        <v>0</v>
      </c>
      <c r="T438" s="143">
        <f>S438*H438</f>
        <v>0</v>
      </c>
      <c r="AR438" s="144" t="s">
        <v>211</v>
      </c>
      <c r="AT438" s="144" t="s">
        <v>283</v>
      </c>
      <c r="AU438" s="144" t="s">
        <v>90</v>
      </c>
      <c r="AY438" s="18" t="s">
        <v>147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8" t="s">
        <v>88</v>
      </c>
      <c r="BK438" s="145">
        <f>ROUND(I438*H438,2)</f>
        <v>0</v>
      </c>
      <c r="BL438" s="18" t="s">
        <v>154</v>
      </c>
      <c r="BM438" s="144" t="s">
        <v>665</v>
      </c>
    </row>
    <row r="439" spans="2:65" s="13" customFormat="1" ht="11.25">
      <c r="B439" s="157"/>
      <c r="D439" s="151" t="s">
        <v>158</v>
      </c>
      <c r="F439" s="159" t="s">
        <v>666</v>
      </c>
      <c r="H439" s="160">
        <v>14.28</v>
      </c>
      <c r="I439" s="161"/>
      <c r="L439" s="157"/>
      <c r="M439" s="162"/>
      <c r="T439" s="163"/>
      <c r="AT439" s="158" t="s">
        <v>158</v>
      </c>
      <c r="AU439" s="158" t="s">
        <v>90</v>
      </c>
      <c r="AV439" s="13" t="s">
        <v>90</v>
      </c>
      <c r="AW439" s="13" t="s">
        <v>4</v>
      </c>
      <c r="AX439" s="13" t="s">
        <v>88</v>
      </c>
      <c r="AY439" s="158" t="s">
        <v>147</v>
      </c>
    </row>
    <row r="440" spans="2:65" s="1" customFormat="1" ht="16.5" customHeight="1">
      <c r="B440" s="34"/>
      <c r="C440" s="178" t="s">
        <v>667</v>
      </c>
      <c r="D440" s="178" t="s">
        <v>283</v>
      </c>
      <c r="E440" s="179" t="s">
        <v>668</v>
      </c>
      <c r="F440" s="180" t="s">
        <v>669</v>
      </c>
      <c r="G440" s="181" t="s">
        <v>183</v>
      </c>
      <c r="H440" s="182">
        <v>2.04</v>
      </c>
      <c r="I440" s="183"/>
      <c r="J440" s="184">
        <f>ROUND(I440*H440,2)</f>
        <v>0</v>
      </c>
      <c r="K440" s="180" t="s">
        <v>79</v>
      </c>
      <c r="L440" s="185"/>
      <c r="M440" s="186" t="s">
        <v>79</v>
      </c>
      <c r="N440" s="187" t="s">
        <v>51</v>
      </c>
      <c r="P440" s="142">
        <f>O440*H440</f>
        <v>0</v>
      </c>
      <c r="Q440" s="142">
        <v>0.15</v>
      </c>
      <c r="R440" s="142">
        <f>Q440*H440</f>
        <v>0.30599999999999999</v>
      </c>
      <c r="S440" s="142">
        <v>0</v>
      </c>
      <c r="T440" s="143">
        <f>S440*H440</f>
        <v>0</v>
      </c>
      <c r="AR440" s="144" t="s">
        <v>211</v>
      </c>
      <c r="AT440" s="144" t="s">
        <v>283</v>
      </c>
      <c r="AU440" s="144" t="s">
        <v>90</v>
      </c>
      <c r="AY440" s="18" t="s">
        <v>147</v>
      </c>
      <c r="BE440" s="145">
        <f>IF(N440="základní",J440,0)</f>
        <v>0</v>
      </c>
      <c r="BF440" s="145">
        <f>IF(N440="snížená",J440,0)</f>
        <v>0</v>
      </c>
      <c r="BG440" s="145">
        <f>IF(N440="zákl. přenesená",J440,0)</f>
        <v>0</v>
      </c>
      <c r="BH440" s="145">
        <f>IF(N440="sníž. přenesená",J440,0)</f>
        <v>0</v>
      </c>
      <c r="BI440" s="145">
        <f>IF(N440="nulová",J440,0)</f>
        <v>0</v>
      </c>
      <c r="BJ440" s="18" t="s">
        <v>88</v>
      </c>
      <c r="BK440" s="145">
        <f>ROUND(I440*H440,2)</f>
        <v>0</v>
      </c>
      <c r="BL440" s="18" t="s">
        <v>154</v>
      </c>
      <c r="BM440" s="144" t="s">
        <v>670</v>
      </c>
    </row>
    <row r="441" spans="2:65" s="13" customFormat="1" ht="11.25">
      <c r="B441" s="157"/>
      <c r="D441" s="151" t="s">
        <v>158</v>
      </c>
      <c r="F441" s="159" t="s">
        <v>671</v>
      </c>
      <c r="H441" s="160">
        <v>2.04</v>
      </c>
      <c r="I441" s="161"/>
      <c r="L441" s="157"/>
      <c r="M441" s="162"/>
      <c r="T441" s="163"/>
      <c r="AT441" s="158" t="s">
        <v>158</v>
      </c>
      <c r="AU441" s="158" t="s">
        <v>90</v>
      </c>
      <c r="AV441" s="13" t="s">
        <v>90</v>
      </c>
      <c r="AW441" s="13" t="s">
        <v>4</v>
      </c>
      <c r="AX441" s="13" t="s">
        <v>88</v>
      </c>
      <c r="AY441" s="158" t="s">
        <v>147</v>
      </c>
    </row>
    <row r="442" spans="2:65" s="1" customFormat="1" ht="24.2" customHeight="1">
      <c r="B442" s="34"/>
      <c r="C442" s="133" t="s">
        <v>672</v>
      </c>
      <c r="D442" s="133" t="s">
        <v>149</v>
      </c>
      <c r="E442" s="134" t="s">
        <v>673</v>
      </c>
      <c r="F442" s="135" t="s">
        <v>674</v>
      </c>
      <c r="G442" s="136" t="s">
        <v>183</v>
      </c>
      <c r="H442" s="137">
        <v>74</v>
      </c>
      <c r="I442" s="138"/>
      <c r="J442" s="139">
        <f>ROUND(I442*H442,2)</f>
        <v>0</v>
      </c>
      <c r="K442" s="135" t="s">
        <v>153</v>
      </c>
      <c r="L442" s="34"/>
      <c r="M442" s="140" t="s">
        <v>79</v>
      </c>
      <c r="N442" s="141" t="s">
        <v>51</v>
      </c>
      <c r="P442" s="142">
        <f>O442*H442</f>
        <v>0</v>
      </c>
      <c r="Q442" s="142">
        <v>0</v>
      </c>
      <c r="R442" s="142">
        <f>Q442*H442</f>
        <v>0</v>
      </c>
      <c r="S442" s="142">
        <v>0</v>
      </c>
      <c r="T442" s="143">
        <f>S442*H442</f>
        <v>0</v>
      </c>
      <c r="AR442" s="144" t="s">
        <v>154</v>
      </c>
      <c r="AT442" s="144" t="s">
        <v>149</v>
      </c>
      <c r="AU442" s="144" t="s">
        <v>90</v>
      </c>
      <c r="AY442" s="18" t="s">
        <v>147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8" t="s">
        <v>88</v>
      </c>
      <c r="BK442" s="145">
        <f>ROUND(I442*H442,2)</f>
        <v>0</v>
      </c>
      <c r="BL442" s="18" t="s">
        <v>154</v>
      </c>
      <c r="BM442" s="144" t="s">
        <v>675</v>
      </c>
    </row>
    <row r="443" spans="2:65" s="1" customFormat="1" ht="11.25">
      <c r="B443" s="34"/>
      <c r="D443" s="146" t="s">
        <v>156</v>
      </c>
      <c r="F443" s="147" t="s">
        <v>676</v>
      </c>
      <c r="I443" s="148"/>
      <c r="L443" s="34"/>
      <c r="M443" s="149"/>
      <c r="T443" s="55"/>
      <c r="AT443" s="18" t="s">
        <v>156</v>
      </c>
      <c r="AU443" s="18" t="s">
        <v>90</v>
      </c>
    </row>
    <row r="444" spans="2:65" s="1" customFormat="1" ht="33" customHeight="1">
      <c r="B444" s="34"/>
      <c r="C444" s="133" t="s">
        <v>677</v>
      </c>
      <c r="D444" s="133" t="s">
        <v>149</v>
      </c>
      <c r="E444" s="134" t="s">
        <v>678</v>
      </c>
      <c r="F444" s="135" t="s">
        <v>679</v>
      </c>
      <c r="G444" s="136" t="s">
        <v>183</v>
      </c>
      <c r="H444" s="137">
        <v>146</v>
      </c>
      <c r="I444" s="138"/>
      <c r="J444" s="139">
        <f>ROUND(I444*H444,2)</f>
        <v>0</v>
      </c>
      <c r="K444" s="135" t="s">
        <v>153</v>
      </c>
      <c r="L444" s="34"/>
      <c r="M444" s="140" t="s">
        <v>79</v>
      </c>
      <c r="N444" s="141" t="s">
        <v>51</v>
      </c>
      <c r="P444" s="142">
        <f>O444*H444</f>
        <v>0</v>
      </c>
      <c r="Q444" s="142">
        <v>5.9999999999999995E-4</v>
      </c>
      <c r="R444" s="142">
        <f>Q444*H444</f>
        <v>8.7599999999999997E-2</v>
      </c>
      <c r="S444" s="142">
        <v>0</v>
      </c>
      <c r="T444" s="143">
        <f>S444*H444</f>
        <v>0</v>
      </c>
      <c r="AR444" s="144" t="s">
        <v>154</v>
      </c>
      <c r="AT444" s="144" t="s">
        <v>149</v>
      </c>
      <c r="AU444" s="144" t="s">
        <v>90</v>
      </c>
      <c r="AY444" s="18" t="s">
        <v>147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8" t="s">
        <v>88</v>
      </c>
      <c r="BK444" s="145">
        <f>ROUND(I444*H444,2)</f>
        <v>0</v>
      </c>
      <c r="BL444" s="18" t="s">
        <v>154</v>
      </c>
      <c r="BM444" s="144" t="s">
        <v>680</v>
      </c>
    </row>
    <row r="445" spans="2:65" s="1" customFormat="1" ht="11.25">
      <c r="B445" s="34"/>
      <c r="D445" s="146" t="s">
        <v>156</v>
      </c>
      <c r="F445" s="147" t="s">
        <v>681</v>
      </c>
      <c r="I445" s="148"/>
      <c r="L445" s="34"/>
      <c r="M445" s="149"/>
      <c r="T445" s="55"/>
      <c r="AT445" s="18" t="s">
        <v>156</v>
      </c>
      <c r="AU445" s="18" t="s">
        <v>90</v>
      </c>
    </row>
    <row r="446" spans="2:65" s="13" customFormat="1" ht="11.25">
      <c r="B446" s="157"/>
      <c r="D446" s="151" t="s">
        <v>158</v>
      </c>
      <c r="E446" s="158" t="s">
        <v>79</v>
      </c>
      <c r="F446" s="159" t="s">
        <v>682</v>
      </c>
      <c r="H446" s="160">
        <v>146</v>
      </c>
      <c r="I446" s="161"/>
      <c r="L446" s="157"/>
      <c r="M446" s="162"/>
      <c r="T446" s="163"/>
      <c r="AT446" s="158" t="s">
        <v>158</v>
      </c>
      <c r="AU446" s="158" t="s">
        <v>90</v>
      </c>
      <c r="AV446" s="13" t="s">
        <v>90</v>
      </c>
      <c r="AW446" s="13" t="s">
        <v>42</v>
      </c>
      <c r="AX446" s="13" t="s">
        <v>88</v>
      </c>
      <c r="AY446" s="158" t="s">
        <v>147</v>
      </c>
    </row>
    <row r="447" spans="2:65" s="1" customFormat="1" ht="16.5" customHeight="1">
      <c r="B447" s="34"/>
      <c r="C447" s="133" t="s">
        <v>644</v>
      </c>
      <c r="D447" s="133" t="s">
        <v>149</v>
      </c>
      <c r="E447" s="134" t="s">
        <v>683</v>
      </c>
      <c r="F447" s="135" t="s">
        <v>684</v>
      </c>
      <c r="G447" s="136" t="s">
        <v>183</v>
      </c>
      <c r="H447" s="137">
        <v>74</v>
      </c>
      <c r="I447" s="138"/>
      <c r="J447" s="139">
        <f>ROUND(I447*H447,2)</f>
        <v>0</v>
      </c>
      <c r="K447" s="135" t="s">
        <v>153</v>
      </c>
      <c r="L447" s="34"/>
      <c r="M447" s="140" t="s">
        <v>79</v>
      </c>
      <c r="N447" s="141" t="s">
        <v>51</v>
      </c>
      <c r="P447" s="142">
        <f>O447*H447</f>
        <v>0</v>
      </c>
      <c r="Q447" s="142">
        <v>0</v>
      </c>
      <c r="R447" s="142">
        <f>Q447*H447</f>
        <v>0</v>
      </c>
      <c r="S447" s="142">
        <v>0</v>
      </c>
      <c r="T447" s="143">
        <f>S447*H447</f>
        <v>0</v>
      </c>
      <c r="AR447" s="144" t="s">
        <v>154</v>
      </c>
      <c r="AT447" s="144" t="s">
        <v>149</v>
      </c>
      <c r="AU447" s="144" t="s">
        <v>90</v>
      </c>
      <c r="AY447" s="18" t="s">
        <v>147</v>
      </c>
      <c r="BE447" s="145">
        <f>IF(N447="základní",J447,0)</f>
        <v>0</v>
      </c>
      <c r="BF447" s="145">
        <f>IF(N447="snížená",J447,0)</f>
        <v>0</v>
      </c>
      <c r="BG447" s="145">
        <f>IF(N447="zákl. přenesená",J447,0)</f>
        <v>0</v>
      </c>
      <c r="BH447" s="145">
        <f>IF(N447="sníž. přenesená",J447,0)</f>
        <v>0</v>
      </c>
      <c r="BI447" s="145">
        <f>IF(N447="nulová",J447,0)</f>
        <v>0</v>
      </c>
      <c r="BJ447" s="18" t="s">
        <v>88</v>
      </c>
      <c r="BK447" s="145">
        <f>ROUND(I447*H447,2)</f>
        <v>0</v>
      </c>
      <c r="BL447" s="18" t="s">
        <v>154</v>
      </c>
      <c r="BM447" s="144" t="s">
        <v>685</v>
      </c>
    </row>
    <row r="448" spans="2:65" s="1" customFormat="1" ht="11.25">
      <c r="B448" s="34"/>
      <c r="D448" s="146" t="s">
        <v>156</v>
      </c>
      <c r="F448" s="147" t="s">
        <v>686</v>
      </c>
      <c r="I448" s="148"/>
      <c r="L448" s="34"/>
      <c r="M448" s="149"/>
      <c r="T448" s="55"/>
      <c r="AT448" s="18" t="s">
        <v>156</v>
      </c>
      <c r="AU448" s="18" t="s">
        <v>90</v>
      </c>
    </row>
    <row r="449" spans="2:65" s="12" customFormat="1" ht="11.25">
      <c r="B449" s="150"/>
      <c r="D449" s="151" t="s">
        <v>158</v>
      </c>
      <c r="E449" s="152" t="s">
        <v>79</v>
      </c>
      <c r="F449" s="153" t="s">
        <v>687</v>
      </c>
      <c r="H449" s="152" t="s">
        <v>79</v>
      </c>
      <c r="I449" s="154"/>
      <c r="L449" s="150"/>
      <c r="M449" s="155"/>
      <c r="T449" s="156"/>
      <c r="AT449" s="152" t="s">
        <v>158</v>
      </c>
      <c r="AU449" s="152" t="s">
        <v>90</v>
      </c>
      <c r="AV449" s="12" t="s">
        <v>88</v>
      </c>
      <c r="AW449" s="12" t="s">
        <v>42</v>
      </c>
      <c r="AX449" s="12" t="s">
        <v>81</v>
      </c>
      <c r="AY449" s="152" t="s">
        <v>147</v>
      </c>
    </row>
    <row r="450" spans="2:65" s="13" customFormat="1" ht="11.25">
      <c r="B450" s="157"/>
      <c r="D450" s="151" t="s">
        <v>158</v>
      </c>
      <c r="E450" s="158" t="s">
        <v>79</v>
      </c>
      <c r="F450" s="159" t="s">
        <v>688</v>
      </c>
      <c r="H450" s="160">
        <v>74</v>
      </c>
      <c r="I450" s="161"/>
      <c r="L450" s="157"/>
      <c r="M450" s="162"/>
      <c r="T450" s="163"/>
      <c r="AT450" s="158" t="s">
        <v>158</v>
      </c>
      <c r="AU450" s="158" t="s">
        <v>90</v>
      </c>
      <c r="AV450" s="13" t="s">
        <v>90</v>
      </c>
      <c r="AW450" s="13" t="s">
        <v>42</v>
      </c>
      <c r="AX450" s="13" t="s">
        <v>88</v>
      </c>
      <c r="AY450" s="158" t="s">
        <v>147</v>
      </c>
    </row>
    <row r="451" spans="2:65" s="1" customFormat="1" ht="24.2" customHeight="1">
      <c r="B451" s="34"/>
      <c r="C451" s="133" t="s">
        <v>689</v>
      </c>
      <c r="D451" s="133" t="s">
        <v>149</v>
      </c>
      <c r="E451" s="134" t="s">
        <v>690</v>
      </c>
      <c r="F451" s="135" t="s">
        <v>691</v>
      </c>
      <c r="G451" s="136" t="s">
        <v>183</v>
      </c>
      <c r="H451" s="137">
        <v>2</v>
      </c>
      <c r="I451" s="138"/>
      <c r="J451" s="139">
        <f>ROUND(I451*H451,2)</f>
        <v>0</v>
      </c>
      <c r="K451" s="135" t="s">
        <v>153</v>
      </c>
      <c r="L451" s="34"/>
      <c r="M451" s="140" t="s">
        <v>79</v>
      </c>
      <c r="N451" s="141" t="s">
        <v>51</v>
      </c>
      <c r="P451" s="142">
        <f>O451*H451</f>
        <v>0</v>
      </c>
      <c r="Q451" s="142">
        <v>0</v>
      </c>
      <c r="R451" s="142">
        <f>Q451*H451</f>
        <v>0</v>
      </c>
      <c r="S451" s="142">
        <v>0</v>
      </c>
      <c r="T451" s="143">
        <f>S451*H451</f>
        <v>0</v>
      </c>
      <c r="AR451" s="144" t="s">
        <v>154</v>
      </c>
      <c r="AT451" s="144" t="s">
        <v>149</v>
      </c>
      <c r="AU451" s="144" t="s">
        <v>90</v>
      </c>
      <c r="AY451" s="18" t="s">
        <v>147</v>
      </c>
      <c r="BE451" s="145">
        <f>IF(N451="základní",J451,0)</f>
        <v>0</v>
      </c>
      <c r="BF451" s="145">
        <f>IF(N451="snížená",J451,0)</f>
        <v>0</v>
      </c>
      <c r="BG451" s="145">
        <f>IF(N451="zákl. přenesená",J451,0)</f>
        <v>0</v>
      </c>
      <c r="BH451" s="145">
        <f>IF(N451="sníž. přenesená",J451,0)</f>
        <v>0</v>
      </c>
      <c r="BI451" s="145">
        <f>IF(N451="nulová",J451,0)</f>
        <v>0</v>
      </c>
      <c r="BJ451" s="18" t="s">
        <v>88</v>
      </c>
      <c r="BK451" s="145">
        <f>ROUND(I451*H451,2)</f>
        <v>0</v>
      </c>
      <c r="BL451" s="18" t="s">
        <v>154</v>
      </c>
      <c r="BM451" s="144" t="s">
        <v>692</v>
      </c>
    </row>
    <row r="452" spans="2:65" s="1" customFormat="1" ht="11.25">
      <c r="B452" s="34"/>
      <c r="D452" s="146" t="s">
        <v>156</v>
      </c>
      <c r="F452" s="147" t="s">
        <v>693</v>
      </c>
      <c r="I452" s="148"/>
      <c r="L452" s="34"/>
      <c r="M452" s="149"/>
      <c r="T452" s="55"/>
      <c r="AT452" s="18" t="s">
        <v>156</v>
      </c>
      <c r="AU452" s="18" t="s">
        <v>90</v>
      </c>
    </row>
    <row r="453" spans="2:65" s="12" customFormat="1" ht="11.25">
      <c r="B453" s="150"/>
      <c r="D453" s="151" t="s">
        <v>158</v>
      </c>
      <c r="E453" s="152" t="s">
        <v>79</v>
      </c>
      <c r="F453" s="153" t="s">
        <v>694</v>
      </c>
      <c r="H453" s="152" t="s">
        <v>79</v>
      </c>
      <c r="I453" s="154"/>
      <c r="L453" s="150"/>
      <c r="M453" s="155"/>
      <c r="T453" s="156"/>
      <c r="AT453" s="152" t="s">
        <v>158</v>
      </c>
      <c r="AU453" s="152" t="s">
        <v>90</v>
      </c>
      <c r="AV453" s="12" t="s">
        <v>88</v>
      </c>
      <c r="AW453" s="12" t="s">
        <v>42</v>
      </c>
      <c r="AX453" s="12" t="s">
        <v>81</v>
      </c>
      <c r="AY453" s="152" t="s">
        <v>147</v>
      </c>
    </row>
    <row r="454" spans="2:65" s="13" customFormat="1" ht="11.25">
      <c r="B454" s="157"/>
      <c r="D454" s="151" t="s">
        <v>158</v>
      </c>
      <c r="E454" s="158" t="s">
        <v>79</v>
      </c>
      <c r="F454" s="159" t="s">
        <v>695</v>
      </c>
      <c r="H454" s="160">
        <v>2</v>
      </c>
      <c r="I454" s="161"/>
      <c r="L454" s="157"/>
      <c r="M454" s="162"/>
      <c r="T454" s="163"/>
      <c r="AT454" s="158" t="s">
        <v>158</v>
      </c>
      <c r="AU454" s="158" t="s">
        <v>90</v>
      </c>
      <c r="AV454" s="13" t="s">
        <v>90</v>
      </c>
      <c r="AW454" s="13" t="s">
        <v>42</v>
      </c>
      <c r="AX454" s="13" t="s">
        <v>88</v>
      </c>
      <c r="AY454" s="158" t="s">
        <v>147</v>
      </c>
    </row>
    <row r="455" spans="2:65" s="1" customFormat="1" ht="16.5" customHeight="1">
      <c r="B455" s="34"/>
      <c r="C455" s="133" t="s">
        <v>696</v>
      </c>
      <c r="D455" s="133" t="s">
        <v>149</v>
      </c>
      <c r="E455" s="134" t="s">
        <v>697</v>
      </c>
      <c r="F455" s="135" t="s">
        <v>698</v>
      </c>
      <c r="G455" s="136" t="s">
        <v>152</v>
      </c>
      <c r="H455" s="137">
        <v>1880</v>
      </c>
      <c r="I455" s="138"/>
      <c r="J455" s="139">
        <f>ROUND(I455*H455,2)</f>
        <v>0</v>
      </c>
      <c r="K455" s="135" t="s">
        <v>153</v>
      </c>
      <c r="L455" s="34"/>
      <c r="M455" s="140" t="s">
        <v>79</v>
      </c>
      <c r="N455" s="141" t="s">
        <v>51</v>
      </c>
      <c r="P455" s="142">
        <f>O455*H455</f>
        <v>0</v>
      </c>
      <c r="Q455" s="142">
        <v>0</v>
      </c>
      <c r="R455" s="142">
        <f>Q455*H455</f>
        <v>0</v>
      </c>
      <c r="S455" s="142">
        <v>1E-3</v>
      </c>
      <c r="T455" s="143">
        <f>S455*H455</f>
        <v>1.8800000000000001</v>
      </c>
      <c r="AR455" s="144" t="s">
        <v>154</v>
      </c>
      <c r="AT455" s="144" t="s">
        <v>149</v>
      </c>
      <c r="AU455" s="144" t="s">
        <v>90</v>
      </c>
      <c r="AY455" s="18" t="s">
        <v>147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8" t="s">
        <v>88</v>
      </c>
      <c r="BK455" s="145">
        <f>ROUND(I455*H455,2)</f>
        <v>0</v>
      </c>
      <c r="BL455" s="18" t="s">
        <v>154</v>
      </c>
      <c r="BM455" s="144" t="s">
        <v>699</v>
      </c>
    </row>
    <row r="456" spans="2:65" s="1" customFormat="1" ht="11.25">
      <c r="B456" s="34"/>
      <c r="D456" s="146" t="s">
        <v>156</v>
      </c>
      <c r="F456" s="147" t="s">
        <v>700</v>
      </c>
      <c r="I456" s="148"/>
      <c r="L456" s="34"/>
      <c r="M456" s="149"/>
      <c r="T456" s="55"/>
      <c r="AT456" s="18" t="s">
        <v>156</v>
      </c>
      <c r="AU456" s="18" t="s">
        <v>90</v>
      </c>
    </row>
    <row r="457" spans="2:65" s="12" customFormat="1" ht="11.25">
      <c r="B457" s="150"/>
      <c r="D457" s="151" t="s">
        <v>158</v>
      </c>
      <c r="E457" s="152" t="s">
        <v>79</v>
      </c>
      <c r="F457" s="153" t="s">
        <v>701</v>
      </c>
      <c r="H457" s="152" t="s">
        <v>79</v>
      </c>
      <c r="I457" s="154"/>
      <c r="L457" s="150"/>
      <c r="M457" s="155"/>
      <c r="T457" s="156"/>
      <c r="AT457" s="152" t="s">
        <v>158</v>
      </c>
      <c r="AU457" s="152" t="s">
        <v>90</v>
      </c>
      <c r="AV457" s="12" t="s">
        <v>88</v>
      </c>
      <c r="AW457" s="12" t="s">
        <v>42</v>
      </c>
      <c r="AX457" s="12" t="s">
        <v>81</v>
      </c>
      <c r="AY457" s="152" t="s">
        <v>147</v>
      </c>
    </row>
    <row r="458" spans="2:65" s="12" customFormat="1" ht="11.25">
      <c r="B458" s="150"/>
      <c r="D458" s="151" t="s">
        <v>158</v>
      </c>
      <c r="E458" s="152" t="s">
        <v>79</v>
      </c>
      <c r="F458" s="153" t="s">
        <v>702</v>
      </c>
      <c r="H458" s="152" t="s">
        <v>79</v>
      </c>
      <c r="I458" s="154"/>
      <c r="L458" s="150"/>
      <c r="M458" s="155"/>
      <c r="T458" s="156"/>
      <c r="AT458" s="152" t="s">
        <v>158</v>
      </c>
      <c r="AU458" s="152" t="s">
        <v>90</v>
      </c>
      <c r="AV458" s="12" t="s">
        <v>88</v>
      </c>
      <c r="AW458" s="12" t="s">
        <v>42</v>
      </c>
      <c r="AX458" s="12" t="s">
        <v>81</v>
      </c>
      <c r="AY458" s="152" t="s">
        <v>147</v>
      </c>
    </row>
    <row r="459" spans="2:65" s="13" customFormat="1" ht="11.25">
      <c r="B459" s="157"/>
      <c r="D459" s="151" t="s">
        <v>158</v>
      </c>
      <c r="E459" s="158" t="s">
        <v>79</v>
      </c>
      <c r="F459" s="159" t="s">
        <v>703</v>
      </c>
      <c r="H459" s="160">
        <v>380</v>
      </c>
      <c r="I459" s="161"/>
      <c r="L459" s="157"/>
      <c r="M459" s="162"/>
      <c r="T459" s="163"/>
      <c r="AT459" s="158" t="s">
        <v>158</v>
      </c>
      <c r="AU459" s="158" t="s">
        <v>90</v>
      </c>
      <c r="AV459" s="13" t="s">
        <v>90</v>
      </c>
      <c r="AW459" s="13" t="s">
        <v>42</v>
      </c>
      <c r="AX459" s="13" t="s">
        <v>81</v>
      </c>
      <c r="AY459" s="158" t="s">
        <v>147</v>
      </c>
    </row>
    <row r="460" spans="2:65" s="12" customFormat="1" ht="11.25">
      <c r="B460" s="150"/>
      <c r="D460" s="151" t="s">
        <v>158</v>
      </c>
      <c r="E460" s="152" t="s">
        <v>79</v>
      </c>
      <c r="F460" s="153" t="s">
        <v>704</v>
      </c>
      <c r="H460" s="152" t="s">
        <v>79</v>
      </c>
      <c r="I460" s="154"/>
      <c r="L460" s="150"/>
      <c r="M460" s="155"/>
      <c r="T460" s="156"/>
      <c r="AT460" s="152" t="s">
        <v>158</v>
      </c>
      <c r="AU460" s="152" t="s">
        <v>90</v>
      </c>
      <c r="AV460" s="12" t="s">
        <v>88</v>
      </c>
      <c r="AW460" s="12" t="s">
        <v>42</v>
      </c>
      <c r="AX460" s="12" t="s">
        <v>81</v>
      </c>
      <c r="AY460" s="152" t="s">
        <v>147</v>
      </c>
    </row>
    <row r="461" spans="2:65" s="13" customFormat="1" ht="11.25">
      <c r="B461" s="157"/>
      <c r="D461" s="151" t="s">
        <v>158</v>
      </c>
      <c r="E461" s="158" t="s">
        <v>79</v>
      </c>
      <c r="F461" s="159" t="s">
        <v>705</v>
      </c>
      <c r="H461" s="160">
        <v>1500</v>
      </c>
      <c r="I461" s="161"/>
      <c r="L461" s="157"/>
      <c r="M461" s="162"/>
      <c r="T461" s="163"/>
      <c r="AT461" s="158" t="s">
        <v>158</v>
      </c>
      <c r="AU461" s="158" t="s">
        <v>90</v>
      </c>
      <c r="AV461" s="13" t="s">
        <v>90</v>
      </c>
      <c r="AW461" s="13" t="s">
        <v>42</v>
      </c>
      <c r="AX461" s="13" t="s">
        <v>81</v>
      </c>
      <c r="AY461" s="158" t="s">
        <v>147</v>
      </c>
    </row>
    <row r="462" spans="2:65" s="15" customFormat="1" ht="11.25">
      <c r="B462" s="171"/>
      <c r="D462" s="151" t="s">
        <v>158</v>
      </c>
      <c r="E462" s="172" t="s">
        <v>79</v>
      </c>
      <c r="F462" s="173" t="s">
        <v>235</v>
      </c>
      <c r="H462" s="174">
        <v>1880</v>
      </c>
      <c r="I462" s="175"/>
      <c r="L462" s="171"/>
      <c r="M462" s="176"/>
      <c r="T462" s="177"/>
      <c r="AT462" s="172" t="s">
        <v>158</v>
      </c>
      <c r="AU462" s="172" t="s">
        <v>90</v>
      </c>
      <c r="AV462" s="15" t="s">
        <v>154</v>
      </c>
      <c r="AW462" s="15" t="s">
        <v>42</v>
      </c>
      <c r="AX462" s="15" t="s">
        <v>88</v>
      </c>
      <c r="AY462" s="172" t="s">
        <v>147</v>
      </c>
    </row>
    <row r="463" spans="2:65" s="1" customFormat="1" ht="24.2" customHeight="1">
      <c r="B463" s="34"/>
      <c r="C463" s="133" t="s">
        <v>706</v>
      </c>
      <c r="D463" s="133" t="s">
        <v>149</v>
      </c>
      <c r="E463" s="134" t="s">
        <v>707</v>
      </c>
      <c r="F463" s="135" t="s">
        <v>708</v>
      </c>
      <c r="G463" s="136" t="s">
        <v>152</v>
      </c>
      <c r="H463" s="137">
        <v>150.30000000000001</v>
      </c>
      <c r="I463" s="138"/>
      <c r="J463" s="139">
        <f>ROUND(I463*H463,2)</f>
        <v>0</v>
      </c>
      <c r="K463" s="135" t="s">
        <v>153</v>
      </c>
      <c r="L463" s="34"/>
      <c r="M463" s="140" t="s">
        <v>79</v>
      </c>
      <c r="N463" s="141" t="s">
        <v>51</v>
      </c>
      <c r="P463" s="142">
        <f>O463*H463</f>
        <v>0</v>
      </c>
      <c r="Q463" s="142">
        <v>0</v>
      </c>
      <c r="R463" s="142">
        <f>Q463*H463</f>
        <v>0</v>
      </c>
      <c r="S463" s="142">
        <v>0.02</v>
      </c>
      <c r="T463" s="143">
        <f>S463*H463</f>
        <v>3.0060000000000002</v>
      </c>
      <c r="AR463" s="144" t="s">
        <v>154</v>
      </c>
      <c r="AT463" s="144" t="s">
        <v>149</v>
      </c>
      <c r="AU463" s="144" t="s">
        <v>90</v>
      </c>
      <c r="AY463" s="18" t="s">
        <v>147</v>
      </c>
      <c r="BE463" s="145">
        <f>IF(N463="základní",J463,0)</f>
        <v>0</v>
      </c>
      <c r="BF463" s="145">
        <f>IF(N463="snížená",J463,0)</f>
        <v>0</v>
      </c>
      <c r="BG463" s="145">
        <f>IF(N463="zákl. přenesená",J463,0)</f>
        <v>0</v>
      </c>
      <c r="BH463" s="145">
        <f>IF(N463="sníž. přenesená",J463,0)</f>
        <v>0</v>
      </c>
      <c r="BI463" s="145">
        <f>IF(N463="nulová",J463,0)</f>
        <v>0</v>
      </c>
      <c r="BJ463" s="18" t="s">
        <v>88</v>
      </c>
      <c r="BK463" s="145">
        <f>ROUND(I463*H463,2)</f>
        <v>0</v>
      </c>
      <c r="BL463" s="18" t="s">
        <v>154</v>
      </c>
      <c r="BM463" s="144" t="s">
        <v>709</v>
      </c>
    </row>
    <row r="464" spans="2:65" s="1" customFormat="1" ht="11.25">
      <c r="B464" s="34"/>
      <c r="D464" s="146" t="s">
        <v>156</v>
      </c>
      <c r="F464" s="147" t="s">
        <v>710</v>
      </c>
      <c r="I464" s="148"/>
      <c r="L464" s="34"/>
      <c r="M464" s="149"/>
      <c r="T464" s="55"/>
      <c r="AT464" s="18" t="s">
        <v>156</v>
      </c>
      <c r="AU464" s="18" t="s">
        <v>90</v>
      </c>
    </row>
    <row r="465" spans="2:65" s="12" customFormat="1" ht="11.25">
      <c r="B465" s="150"/>
      <c r="D465" s="151" t="s">
        <v>158</v>
      </c>
      <c r="E465" s="152" t="s">
        <v>79</v>
      </c>
      <c r="F465" s="153" t="s">
        <v>204</v>
      </c>
      <c r="H465" s="152" t="s">
        <v>79</v>
      </c>
      <c r="I465" s="154"/>
      <c r="L465" s="150"/>
      <c r="M465" s="155"/>
      <c r="T465" s="156"/>
      <c r="AT465" s="152" t="s">
        <v>158</v>
      </c>
      <c r="AU465" s="152" t="s">
        <v>90</v>
      </c>
      <c r="AV465" s="12" t="s">
        <v>88</v>
      </c>
      <c r="AW465" s="12" t="s">
        <v>42</v>
      </c>
      <c r="AX465" s="12" t="s">
        <v>81</v>
      </c>
      <c r="AY465" s="152" t="s">
        <v>147</v>
      </c>
    </row>
    <row r="466" spans="2:65" s="13" customFormat="1" ht="11.25">
      <c r="B466" s="157"/>
      <c r="D466" s="151" t="s">
        <v>158</v>
      </c>
      <c r="E466" s="158" t="s">
        <v>79</v>
      </c>
      <c r="F466" s="159" t="s">
        <v>322</v>
      </c>
      <c r="H466" s="160">
        <v>128</v>
      </c>
      <c r="I466" s="161"/>
      <c r="L466" s="157"/>
      <c r="M466" s="162"/>
      <c r="T466" s="163"/>
      <c r="AT466" s="158" t="s">
        <v>158</v>
      </c>
      <c r="AU466" s="158" t="s">
        <v>90</v>
      </c>
      <c r="AV466" s="13" t="s">
        <v>90</v>
      </c>
      <c r="AW466" s="13" t="s">
        <v>42</v>
      </c>
      <c r="AX466" s="13" t="s">
        <v>81</v>
      </c>
      <c r="AY466" s="158" t="s">
        <v>147</v>
      </c>
    </row>
    <row r="467" spans="2:65" s="12" customFormat="1" ht="11.25">
      <c r="B467" s="150"/>
      <c r="D467" s="151" t="s">
        <v>158</v>
      </c>
      <c r="E467" s="152" t="s">
        <v>79</v>
      </c>
      <c r="F467" s="153" t="s">
        <v>206</v>
      </c>
      <c r="H467" s="152" t="s">
        <v>79</v>
      </c>
      <c r="I467" s="154"/>
      <c r="L467" s="150"/>
      <c r="M467" s="155"/>
      <c r="T467" s="156"/>
      <c r="AT467" s="152" t="s">
        <v>158</v>
      </c>
      <c r="AU467" s="152" t="s">
        <v>90</v>
      </c>
      <c r="AV467" s="12" t="s">
        <v>88</v>
      </c>
      <c r="AW467" s="12" t="s">
        <v>42</v>
      </c>
      <c r="AX467" s="12" t="s">
        <v>81</v>
      </c>
      <c r="AY467" s="152" t="s">
        <v>147</v>
      </c>
    </row>
    <row r="468" spans="2:65" s="13" customFormat="1" ht="11.25">
      <c r="B468" s="157"/>
      <c r="D468" s="151" t="s">
        <v>158</v>
      </c>
      <c r="E468" s="158" t="s">
        <v>79</v>
      </c>
      <c r="F468" s="159" t="s">
        <v>323</v>
      </c>
      <c r="H468" s="160">
        <v>22.3</v>
      </c>
      <c r="I468" s="161"/>
      <c r="L468" s="157"/>
      <c r="M468" s="162"/>
      <c r="T468" s="163"/>
      <c r="AT468" s="158" t="s">
        <v>158</v>
      </c>
      <c r="AU468" s="158" t="s">
        <v>90</v>
      </c>
      <c r="AV468" s="13" t="s">
        <v>90</v>
      </c>
      <c r="AW468" s="13" t="s">
        <v>42</v>
      </c>
      <c r="AX468" s="13" t="s">
        <v>81</v>
      </c>
      <c r="AY468" s="158" t="s">
        <v>147</v>
      </c>
    </row>
    <row r="469" spans="2:65" s="15" customFormat="1" ht="11.25">
      <c r="B469" s="171"/>
      <c r="D469" s="151" t="s">
        <v>158</v>
      </c>
      <c r="E469" s="172" t="s">
        <v>79</v>
      </c>
      <c r="F469" s="173" t="s">
        <v>235</v>
      </c>
      <c r="H469" s="174">
        <v>150.30000000000001</v>
      </c>
      <c r="I469" s="175"/>
      <c r="L469" s="171"/>
      <c r="M469" s="176"/>
      <c r="T469" s="177"/>
      <c r="AT469" s="172" t="s">
        <v>158</v>
      </c>
      <c r="AU469" s="172" t="s">
        <v>90</v>
      </c>
      <c r="AV469" s="15" t="s">
        <v>154</v>
      </c>
      <c r="AW469" s="15" t="s">
        <v>42</v>
      </c>
      <c r="AX469" s="15" t="s">
        <v>88</v>
      </c>
      <c r="AY469" s="172" t="s">
        <v>147</v>
      </c>
    </row>
    <row r="470" spans="2:65" s="1" customFormat="1" ht="24.2" customHeight="1">
      <c r="B470" s="34"/>
      <c r="C470" s="133" t="s">
        <v>711</v>
      </c>
      <c r="D470" s="133" t="s">
        <v>149</v>
      </c>
      <c r="E470" s="134" t="s">
        <v>712</v>
      </c>
      <c r="F470" s="135" t="s">
        <v>713</v>
      </c>
      <c r="G470" s="136" t="s">
        <v>183</v>
      </c>
      <c r="H470" s="137">
        <v>0.3</v>
      </c>
      <c r="I470" s="138"/>
      <c r="J470" s="139">
        <f>ROUND(I470*H470,2)</f>
        <v>0</v>
      </c>
      <c r="K470" s="135" t="s">
        <v>153</v>
      </c>
      <c r="L470" s="34"/>
      <c r="M470" s="140" t="s">
        <v>79</v>
      </c>
      <c r="N470" s="141" t="s">
        <v>51</v>
      </c>
      <c r="P470" s="142">
        <f>O470*H470</f>
        <v>0</v>
      </c>
      <c r="Q470" s="142">
        <v>3.0999999999999999E-3</v>
      </c>
      <c r="R470" s="142">
        <f>Q470*H470</f>
        <v>9.2999999999999995E-4</v>
      </c>
      <c r="S470" s="142">
        <v>8.6999999999999994E-2</v>
      </c>
      <c r="T470" s="143">
        <f>S470*H470</f>
        <v>2.6099999999999998E-2</v>
      </c>
      <c r="AR470" s="144" t="s">
        <v>154</v>
      </c>
      <c r="AT470" s="144" t="s">
        <v>149</v>
      </c>
      <c r="AU470" s="144" t="s">
        <v>90</v>
      </c>
      <c r="AY470" s="18" t="s">
        <v>147</v>
      </c>
      <c r="BE470" s="145">
        <f>IF(N470="základní",J470,0)</f>
        <v>0</v>
      </c>
      <c r="BF470" s="145">
        <f>IF(N470="snížená",J470,0)</f>
        <v>0</v>
      </c>
      <c r="BG470" s="145">
        <f>IF(N470="zákl. přenesená",J470,0)</f>
        <v>0</v>
      </c>
      <c r="BH470" s="145">
        <f>IF(N470="sníž. přenesená",J470,0)</f>
        <v>0</v>
      </c>
      <c r="BI470" s="145">
        <f>IF(N470="nulová",J470,0)</f>
        <v>0</v>
      </c>
      <c r="BJ470" s="18" t="s">
        <v>88</v>
      </c>
      <c r="BK470" s="145">
        <f>ROUND(I470*H470,2)</f>
        <v>0</v>
      </c>
      <c r="BL470" s="18" t="s">
        <v>154</v>
      </c>
      <c r="BM470" s="144" t="s">
        <v>714</v>
      </c>
    </row>
    <row r="471" spans="2:65" s="1" customFormat="1" ht="11.25">
      <c r="B471" s="34"/>
      <c r="D471" s="146" t="s">
        <v>156</v>
      </c>
      <c r="F471" s="147" t="s">
        <v>715</v>
      </c>
      <c r="I471" s="148"/>
      <c r="L471" s="34"/>
      <c r="M471" s="149"/>
      <c r="T471" s="55"/>
      <c r="AT471" s="18" t="s">
        <v>156</v>
      </c>
      <c r="AU471" s="18" t="s">
        <v>90</v>
      </c>
    </row>
    <row r="472" spans="2:65" s="12" customFormat="1" ht="11.25">
      <c r="B472" s="150"/>
      <c r="D472" s="151" t="s">
        <v>158</v>
      </c>
      <c r="E472" s="152" t="s">
        <v>79</v>
      </c>
      <c r="F472" s="153" t="s">
        <v>510</v>
      </c>
      <c r="H472" s="152" t="s">
        <v>79</v>
      </c>
      <c r="I472" s="154"/>
      <c r="L472" s="150"/>
      <c r="M472" s="155"/>
      <c r="T472" s="156"/>
      <c r="AT472" s="152" t="s">
        <v>158</v>
      </c>
      <c r="AU472" s="152" t="s">
        <v>90</v>
      </c>
      <c r="AV472" s="12" t="s">
        <v>88</v>
      </c>
      <c r="AW472" s="12" t="s">
        <v>42</v>
      </c>
      <c r="AX472" s="12" t="s">
        <v>81</v>
      </c>
      <c r="AY472" s="152" t="s">
        <v>147</v>
      </c>
    </row>
    <row r="473" spans="2:65" s="13" customFormat="1" ht="11.25">
      <c r="B473" s="157"/>
      <c r="D473" s="151" t="s">
        <v>158</v>
      </c>
      <c r="E473" s="158" t="s">
        <v>79</v>
      </c>
      <c r="F473" s="159" t="s">
        <v>716</v>
      </c>
      <c r="H473" s="160">
        <v>0.1</v>
      </c>
      <c r="I473" s="161"/>
      <c r="L473" s="157"/>
      <c r="M473" s="162"/>
      <c r="T473" s="163"/>
      <c r="AT473" s="158" t="s">
        <v>158</v>
      </c>
      <c r="AU473" s="158" t="s">
        <v>90</v>
      </c>
      <c r="AV473" s="13" t="s">
        <v>90</v>
      </c>
      <c r="AW473" s="13" t="s">
        <v>42</v>
      </c>
      <c r="AX473" s="13" t="s">
        <v>81</v>
      </c>
      <c r="AY473" s="158" t="s">
        <v>147</v>
      </c>
    </row>
    <row r="474" spans="2:65" s="12" customFormat="1" ht="11.25">
      <c r="B474" s="150"/>
      <c r="D474" s="151" t="s">
        <v>158</v>
      </c>
      <c r="E474" s="152" t="s">
        <v>79</v>
      </c>
      <c r="F474" s="153" t="s">
        <v>491</v>
      </c>
      <c r="H474" s="152" t="s">
        <v>79</v>
      </c>
      <c r="I474" s="154"/>
      <c r="L474" s="150"/>
      <c r="M474" s="155"/>
      <c r="T474" s="156"/>
      <c r="AT474" s="152" t="s">
        <v>158</v>
      </c>
      <c r="AU474" s="152" t="s">
        <v>90</v>
      </c>
      <c r="AV474" s="12" t="s">
        <v>88</v>
      </c>
      <c r="AW474" s="12" t="s">
        <v>42</v>
      </c>
      <c r="AX474" s="12" t="s">
        <v>81</v>
      </c>
      <c r="AY474" s="152" t="s">
        <v>147</v>
      </c>
    </row>
    <row r="475" spans="2:65" s="13" customFormat="1" ht="11.25">
      <c r="B475" s="157"/>
      <c r="D475" s="151" t="s">
        <v>158</v>
      </c>
      <c r="E475" s="158" t="s">
        <v>79</v>
      </c>
      <c r="F475" s="159" t="s">
        <v>717</v>
      </c>
      <c r="H475" s="160">
        <v>0.2</v>
      </c>
      <c r="I475" s="161"/>
      <c r="L475" s="157"/>
      <c r="M475" s="162"/>
      <c r="T475" s="163"/>
      <c r="AT475" s="158" t="s">
        <v>158</v>
      </c>
      <c r="AU475" s="158" t="s">
        <v>90</v>
      </c>
      <c r="AV475" s="13" t="s">
        <v>90</v>
      </c>
      <c r="AW475" s="13" t="s">
        <v>42</v>
      </c>
      <c r="AX475" s="13" t="s">
        <v>81</v>
      </c>
      <c r="AY475" s="158" t="s">
        <v>147</v>
      </c>
    </row>
    <row r="476" spans="2:65" s="15" customFormat="1" ht="11.25">
      <c r="B476" s="171"/>
      <c r="D476" s="151" t="s">
        <v>158</v>
      </c>
      <c r="E476" s="172" t="s">
        <v>79</v>
      </c>
      <c r="F476" s="173" t="s">
        <v>235</v>
      </c>
      <c r="H476" s="174">
        <v>0.30000000000000004</v>
      </c>
      <c r="I476" s="175"/>
      <c r="L476" s="171"/>
      <c r="M476" s="176"/>
      <c r="T476" s="177"/>
      <c r="AT476" s="172" t="s">
        <v>158</v>
      </c>
      <c r="AU476" s="172" t="s">
        <v>90</v>
      </c>
      <c r="AV476" s="15" t="s">
        <v>154</v>
      </c>
      <c r="AW476" s="15" t="s">
        <v>42</v>
      </c>
      <c r="AX476" s="15" t="s">
        <v>88</v>
      </c>
      <c r="AY476" s="172" t="s">
        <v>147</v>
      </c>
    </row>
    <row r="477" spans="2:65" s="11" customFormat="1" ht="22.9" customHeight="1">
      <c r="B477" s="121"/>
      <c r="D477" s="122" t="s">
        <v>80</v>
      </c>
      <c r="E477" s="131" t="s">
        <v>718</v>
      </c>
      <c r="F477" s="131" t="s">
        <v>719</v>
      </c>
      <c r="I477" s="124"/>
      <c r="J477" s="132">
        <f>BK477</f>
        <v>0</v>
      </c>
      <c r="L477" s="121"/>
      <c r="M477" s="126"/>
      <c r="P477" s="127">
        <f>SUM(P478:P521)</f>
        <v>0</v>
      </c>
      <c r="R477" s="127">
        <f>SUM(R478:R521)</f>
        <v>0</v>
      </c>
      <c r="T477" s="128">
        <f>SUM(T478:T521)</f>
        <v>0</v>
      </c>
      <c r="AR477" s="122" t="s">
        <v>88</v>
      </c>
      <c r="AT477" s="129" t="s">
        <v>80</v>
      </c>
      <c r="AU477" s="129" t="s">
        <v>88</v>
      </c>
      <c r="AY477" s="122" t="s">
        <v>147</v>
      </c>
      <c r="BK477" s="130">
        <f>SUM(BK478:BK521)</f>
        <v>0</v>
      </c>
    </row>
    <row r="478" spans="2:65" s="1" customFormat="1" ht="21.75" customHeight="1">
      <c r="B478" s="34"/>
      <c r="C478" s="133" t="s">
        <v>720</v>
      </c>
      <c r="D478" s="133" t="s">
        <v>149</v>
      </c>
      <c r="E478" s="134" t="s">
        <v>721</v>
      </c>
      <c r="F478" s="135" t="s">
        <v>722</v>
      </c>
      <c r="G478" s="136" t="s">
        <v>260</v>
      </c>
      <c r="H478" s="137">
        <v>32.402000000000001</v>
      </c>
      <c r="I478" s="138"/>
      <c r="J478" s="139">
        <f>ROUND(I478*H478,2)</f>
        <v>0</v>
      </c>
      <c r="K478" s="135" t="s">
        <v>153</v>
      </c>
      <c r="L478" s="34"/>
      <c r="M478" s="140" t="s">
        <v>79</v>
      </c>
      <c r="N478" s="141" t="s">
        <v>51</v>
      </c>
      <c r="P478" s="142">
        <f>O478*H478</f>
        <v>0</v>
      </c>
      <c r="Q478" s="142">
        <v>0</v>
      </c>
      <c r="R478" s="142">
        <f>Q478*H478</f>
        <v>0</v>
      </c>
      <c r="S478" s="142">
        <v>0</v>
      </c>
      <c r="T478" s="143">
        <f>S478*H478</f>
        <v>0</v>
      </c>
      <c r="AR478" s="144" t="s">
        <v>154</v>
      </c>
      <c r="AT478" s="144" t="s">
        <v>149</v>
      </c>
      <c r="AU478" s="144" t="s">
        <v>90</v>
      </c>
      <c r="AY478" s="18" t="s">
        <v>147</v>
      </c>
      <c r="BE478" s="145">
        <f>IF(N478="základní",J478,0)</f>
        <v>0</v>
      </c>
      <c r="BF478" s="145">
        <f>IF(N478="snížená",J478,0)</f>
        <v>0</v>
      </c>
      <c r="BG478" s="145">
        <f>IF(N478="zákl. přenesená",J478,0)</f>
        <v>0</v>
      </c>
      <c r="BH478" s="145">
        <f>IF(N478="sníž. přenesená",J478,0)</f>
        <v>0</v>
      </c>
      <c r="BI478" s="145">
        <f>IF(N478="nulová",J478,0)</f>
        <v>0</v>
      </c>
      <c r="BJ478" s="18" t="s">
        <v>88</v>
      </c>
      <c r="BK478" s="145">
        <f>ROUND(I478*H478,2)</f>
        <v>0</v>
      </c>
      <c r="BL478" s="18" t="s">
        <v>154</v>
      </c>
      <c r="BM478" s="144" t="s">
        <v>723</v>
      </c>
    </row>
    <row r="479" spans="2:65" s="1" customFormat="1" ht="11.25">
      <c r="B479" s="34"/>
      <c r="D479" s="146" t="s">
        <v>156</v>
      </c>
      <c r="F479" s="147" t="s">
        <v>724</v>
      </c>
      <c r="I479" s="148"/>
      <c r="L479" s="34"/>
      <c r="M479" s="149"/>
      <c r="T479" s="55"/>
      <c r="AT479" s="18" t="s">
        <v>156</v>
      </c>
      <c r="AU479" s="18" t="s">
        <v>90</v>
      </c>
    </row>
    <row r="480" spans="2:65" s="12" customFormat="1" ht="11.25">
      <c r="B480" s="150"/>
      <c r="D480" s="151" t="s">
        <v>158</v>
      </c>
      <c r="E480" s="152" t="s">
        <v>79</v>
      </c>
      <c r="F480" s="153" t="s">
        <v>725</v>
      </c>
      <c r="H480" s="152" t="s">
        <v>79</v>
      </c>
      <c r="I480" s="154"/>
      <c r="L480" s="150"/>
      <c r="M480" s="155"/>
      <c r="T480" s="156"/>
      <c r="AT480" s="152" t="s">
        <v>158</v>
      </c>
      <c r="AU480" s="152" t="s">
        <v>90</v>
      </c>
      <c r="AV480" s="12" t="s">
        <v>88</v>
      </c>
      <c r="AW480" s="12" t="s">
        <v>42</v>
      </c>
      <c r="AX480" s="12" t="s">
        <v>81</v>
      </c>
      <c r="AY480" s="152" t="s">
        <v>147</v>
      </c>
    </row>
    <row r="481" spans="2:65" s="13" customFormat="1" ht="11.25">
      <c r="B481" s="157"/>
      <c r="D481" s="151" t="s">
        <v>158</v>
      </c>
      <c r="E481" s="158" t="s">
        <v>79</v>
      </c>
      <c r="F481" s="159" t="s">
        <v>726</v>
      </c>
      <c r="H481" s="160">
        <v>27.49</v>
      </c>
      <c r="I481" s="161"/>
      <c r="L481" s="157"/>
      <c r="M481" s="162"/>
      <c r="T481" s="163"/>
      <c r="AT481" s="158" t="s">
        <v>158</v>
      </c>
      <c r="AU481" s="158" t="s">
        <v>90</v>
      </c>
      <c r="AV481" s="13" t="s">
        <v>90</v>
      </c>
      <c r="AW481" s="13" t="s">
        <v>42</v>
      </c>
      <c r="AX481" s="13" t="s">
        <v>81</v>
      </c>
      <c r="AY481" s="158" t="s">
        <v>147</v>
      </c>
    </row>
    <row r="482" spans="2:65" s="12" customFormat="1" ht="11.25">
      <c r="B482" s="150"/>
      <c r="D482" s="151" t="s">
        <v>158</v>
      </c>
      <c r="E482" s="152" t="s">
        <v>79</v>
      </c>
      <c r="F482" s="153" t="s">
        <v>727</v>
      </c>
      <c r="H482" s="152" t="s">
        <v>79</v>
      </c>
      <c r="I482" s="154"/>
      <c r="L482" s="150"/>
      <c r="M482" s="155"/>
      <c r="T482" s="156"/>
      <c r="AT482" s="152" t="s">
        <v>158</v>
      </c>
      <c r="AU482" s="152" t="s">
        <v>90</v>
      </c>
      <c r="AV482" s="12" t="s">
        <v>88</v>
      </c>
      <c r="AW482" s="12" t="s">
        <v>42</v>
      </c>
      <c r="AX482" s="12" t="s">
        <v>81</v>
      </c>
      <c r="AY482" s="152" t="s">
        <v>147</v>
      </c>
    </row>
    <row r="483" spans="2:65" s="13" customFormat="1" ht="11.25">
      <c r="B483" s="157"/>
      <c r="D483" s="151" t="s">
        <v>158</v>
      </c>
      <c r="E483" s="158" t="s">
        <v>79</v>
      </c>
      <c r="F483" s="159" t="s">
        <v>728</v>
      </c>
      <c r="H483" s="160">
        <v>4.9119999999999999</v>
      </c>
      <c r="I483" s="161"/>
      <c r="L483" s="157"/>
      <c r="M483" s="162"/>
      <c r="T483" s="163"/>
      <c r="AT483" s="158" t="s">
        <v>158</v>
      </c>
      <c r="AU483" s="158" t="s">
        <v>90</v>
      </c>
      <c r="AV483" s="13" t="s">
        <v>90</v>
      </c>
      <c r="AW483" s="13" t="s">
        <v>42</v>
      </c>
      <c r="AX483" s="13" t="s">
        <v>81</v>
      </c>
      <c r="AY483" s="158" t="s">
        <v>147</v>
      </c>
    </row>
    <row r="484" spans="2:65" s="15" customFormat="1" ht="11.25">
      <c r="B484" s="171"/>
      <c r="D484" s="151" t="s">
        <v>158</v>
      </c>
      <c r="E484" s="172" t="s">
        <v>79</v>
      </c>
      <c r="F484" s="173" t="s">
        <v>235</v>
      </c>
      <c r="H484" s="174">
        <v>32.402000000000001</v>
      </c>
      <c r="I484" s="175"/>
      <c r="L484" s="171"/>
      <c r="M484" s="176"/>
      <c r="T484" s="177"/>
      <c r="AT484" s="172" t="s">
        <v>158</v>
      </c>
      <c r="AU484" s="172" t="s">
        <v>90</v>
      </c>
      <c r="AV484" s="15" t="s">
        <v>154</v>
      </c>
      <c r="AW484" s="15" t="s">
        <v>42</v>
      </c>
      <c r="AX484" s="15" t="s">
        <v>88</v>
      </c>
      <c r="AY484" s="172" t="s">
        <v>147</v>
      </c>
    </row>
    <row r="485" spans="2:65" s="1" customFormat="1" ht="24.2" customHeight="1">
      <c r="B485" s="34"/>
      <c r="C485" s="133" t="s">
        <v>729</v>
      </c>
      <c r="D485" s="133" t="s">
        <v>149</v>
      </c>
      <c r="E485" s="134" t="s">
        <v>730</v>
      </c>
      <c r="F485" s="135" t="s">
        <v>731</v>
      </c>
      <c r="G485" s="136" t="s">
        <v>260</v>
      </c>
      <c r="H485" s="137">
        <v>615.63800000000003</v>
      </c>
      <c r="I485" s="138"/>
      <c r="J485" s="139">
        <f>ROUND(I485*H485,2)</f>
        <v>0</v>
      </c>
      <c r="K485" s="135" t="s">
        <v>153</v>
      </c>
      <c r="L485" s="34"/>
      <c r="M485" s="140" t="s">
        <v>79</v>
      </c>
      <c r="N485" s="141" t="s">
        <v>51</v>
      </c>
      <c r="P485" s="142">
        <f>O485*H485</f>
        <v>0</v>
      </c>
      <c r="Q485" s="142">
        <v>0</v>
      </c>
      <c r="R485" s="142">
        <f>Q485*H485</f>
        <v>0</v>
      </c>
      <c r="S485" s="142">
        <v>0</v>
      </c>
      <c r="T485" s="143">
        <f>S485*H485</f>
        <v>0</v>
      </c>
      <c r="AR485" s="144" t="s">
        <v>154</v>
      </c>
      <c r="AT485" s="144" t="s">
        <v>149</v>
      </c>
      <c r="AU485" s="144" t="s">
        <v>90</v>
      </c>
      <c r="AY485" s="18" t="s">
        <v>147</v>
      </c>
      <c r="BE485" s="145">
        <f>IF(N485="základní",J485,0)</f>
        <v>0</v>
      </c>
      <c r="BF485" s="145">
        <f>IF(N485="snížená",J485,0)</f>
        <v>0</v>
      </c>
      <c r="BG485" s="145">
        <f>IF(N485="zákl. přenesená",J485,0)</f>
        <v>0</v>
      </c>
      <c r="BH485" s="145">
        <f>IF(N485="sníž. přenesená",J485,0)</f>
        <v>0</v>
      </c>
      <c r="BI485" s="145">
        <f>IF(N485="nulová",J485,0)</f>
        <v>0</v>
      </c>
      <c r="BJ485" s="18" t="s">
        <v>88</v>
      </c>
      <c r="BK485" s="145">
        <f>ROUND(I485*H485,2)</f>
        <v>0</v>
      </c>
      <c r="BL485" s="18" t="s">
        <v>154</v>
      </c>
      <c r="BM485" s="144" t="s">
        <v>732</v>
      </c>
    </row>
    <row r="486" spans="2:65" s="1" customFormat="1" ht="11.25">
      <c r="B486" s="34"/>
      <c r="D486" s="146" t="s">
        <v>156</v>
      </c>
      <c r="F486" s="147" t="s">
        <v>733</v>
      </c>
      <c r="I486" s="148"/>
      <c r="L486" s="34"/>
      <c r="M486" s="149"/>
      <c r="T486" s="55"/>
      <c r="AT486" s="18" t="s">
        <v>156</v>
      </c>
      <c r="AU486" s="18" t="s">
        <v>90</v>
      </c>
    </row>
    <row r="487" spans="2:65" s="12" customFormat="1" ht="11.25">
      <c r="B487" s="150"/>
      <c r="D487" s="151" t="s">
        <v>158</v>
      </c>
      <c r="E487" s="152" t="s">
        <v>79</v>
      </c>
      <c r="F487" s="153" t="s">
        <v>725</v>
      </c>
      <c r="H487" s="152" t="s">
        <v>79</v>
      </c>
      <c r="I487" s="154"/>
      <c r="L487" s="150"/>
      <c r="M487" s="155"/>
      <c r="T487" s="156"/>
      <c r="AT487" s="152" t="s">
        <v>158</v>
      </c>
      <c r="AU487" s="152" t="s">
        <v>90</v>
      </c>
      <c r="AV487" s="12" t="s">
        <v>88</v>
      </c>
      <c r="AW487" s="12" t="s">
        <v>42</v>
      </c>
      <c r="AX487" s="12" t="s">
        <v>81</v>
      </c>
      <c r="AY487" s="152" t="s">
        <v>147</v>
      </c>
    </row>
    <row r="488" spans="2:65" s="12" customFormat="1" ht="11.25">
      <c r="B488" s="150"/>
      <c r="D488" s="151" t="s">
        <v>158</v>
      </c>
      <c r="E488" s="152" t="s">
        <v>79</v>
      </c>
      <c r="F488" s="153" t="s">
        <v>734</v>
      </c>
      <c r="H488" s="152" t="s">
        <v>79</v>
      </c>
      <c r="I488" s="154"/>
      <c r="L488" s="150"/>
      <c r="M488" s="155"/>
      <c r="T488" s="156"/>
      <c r="AT488" s="152" t="s">
        <v>158</v>
      </c>
      <c r="AU488" s="152" t="s">
        <v>90</v>
      </c>
      <c r="AV488" s="12" t="s">
        <v>88</v>
      </c>
      <c r="AW488" s="12" t="s">
        <v>42</v>
      </c>
      <c r="AX488" s="12" t="s">
        <v>81</v>
      </c>
      <c r="AY488" s="152" t="s">
        <v>147</v>
      </c>
    </row>
    <row r="489" spans="2:65" s="13" customFormat="1" ht="11.25">
      <c r="B489" s="157"/>
      <c r="D489" s="151" t="s">
        <v>158</v>
      </c>
      <c r="E489" s="158" t="s">
        <v>79</v>
      </c>
      <c r="F489" s="159" t="s">
        <v>735</v>
      </c>
      <c r="H489" s="160">
        <v>522.30999999999995</v>
      </c>
      <c r="I489" s="161"/>
      <c r="L489" s="157"/>
      <c r="M489" s="162"/>
      <c r="T489" s="163"/>
      <c r="AT489" s="158" t="s">
        <v>158</v>
      </c>
      <c r="AU489" s="158" t="s">
        <v>90</v>
      </c>
      <c r="AV489" s="13" t="s">
        <v>90</v>
      </c>
      <c r="AW489" s="13" t="s">
        <v>42</v>
      </c>
      <c r="AX489" s="13" t="s">
        <v>81</v>
      </c>
      <c r="AY489" s="158" t="s">
        <v>147</v>
      </c>
    </row>
    <row r="490" spans="2:65" s="12" customFormat="1" ht="11.25">
      <c r="B490" s="150"/>
      <c r="D490" s="151" t="s">
        <v>158</v>
      </c>
      <c r="E490" s="152" t="s">
        <v>79</v>
      </c>
      <c r="F490" s="153" t="s">
        <v>727</v>
      </c>
      <c r="H490" s="152" t="s">
        <v>79</v>
      </c>
      <c r="I490" s="154"/>
      <c r="L490" s="150"/>
      <c r="M490" s="155"/>
      <c r="T490" s="156"/>
      <c r="AT490" s="152" t="s">
        <v>158</v>
      </c>
      <c r="AU490" s="152" t="s">
        <v>90</v>
      </c>
      <c r="AV490" s="12" t="s">
        <v>88</v>
      </c>
      <c r="AW490" s="12" t="s">
        <v>42</v>
      </c>
      <c r="AX490" s="12" t="s">
        <v>81</v>
      </c>
      <c r="AY490" s="152" t="s">
        <v>147</v>
      </c>
    </row>
    <row r="491" spans="2:65" s="13" customFormat="1" ht="11.25">
      <c r="B491" s="157"/>
      <c r="D491" s="151" t="s">
        <v>158</v>
      </c>
      <c r="E491" s="158" t="s">
        <v>79</v>
      </c>
      <c r="F491" s="159" t="s">
        <v>736</v>
      </c>
      <c r="H491" s="160">
        <v>93.328000000000003</v>
      </c>
      <c r="I491" s="161"/>
      <c r="L491" s="157"/>
      <c r="M491" s="162"/>
      <c r="T491" s="163"/>
      <c r="AT491" s="158" t="s">
        <v>158</v>
      </c>
      <c r="AU491" s="158" t="s">
        <v>90</v>
      </c>
      <c r="AV491" s="13" t="s">
        <v>90</v>
      </c>
      <c r="AW491" s="13" t="s">
        <v>42</v>
      </c>
      <c r="AX491" s="13" t="s">
        <v>81</v>
      </c>
      <c r="AY491" s="158" t="s">
        <v>147</v>
      </c>
    </row>
    <row r="492" spans="2:65" s="15" customFormat="1" ht="11.25">
      <c r="B492" s="171"/>
      <c r="D492" s="151" t="s">
        <v>158</v>
      </c>
      <c r="E492" s="172" t="s">
        <v>79</v>
      </c>
      <c r="F492" s="173" t="s">
        <v>235</v>
      </c>
      <c r="H492" s="174">
        <v>615.63799999999992</v>
      </c>
      <c r="I492" s="175"/>
      <c r="L492" s="171"/>
      <c r="M492" s="176"/>
      <c r="T492" s="177"/>
      <c r="AT492" s="172" t="s">
        <v>158</v>
      </c>
      <c r="AU492" s="172" t="s">
        <v>90</v>
      </c>
      <c r="AV492" s="15" t="s">
        <v>154</v>
      </c>
      <c r="AW492" s="15" t="s">
        <v>42</v>
      </c>
      <c r="AX492" s="15" t="s">
        <v>88</v>
      </c>
      <c r="AY492" s="172" t="s">
        <v>147</v>
      </c>
    </row>
    <row r="493" spans="2:65" s="1" customFormat="1" ht="21.75" customHeight="1">
      <c r="B493" s="34"/>
      <c r="C493" s="133" t="s">
        <v>737</v>
      </c>
      <c r="D493" s="133" t="s">
        <v>149</v>
      </c>
      <c r="E493" s="134" t="s">
        <v>738</v>
      </c>
      <c r="F493" s="135" t="s">
        <v>739</v>
      </c>
      <c r="G493" s="136" t="s">
        <v>260</v>
      </c>
      <c r="H493" s="137">
        <v>57.28</v>
      </c>
      <c r="I493" s="138"/>
      <c r="J493" s="139">
        <f>ROUND(I493*H493,2)</f>
        <v>0</v>
      </c>
      <c r="K493" s="135" t="s">
        <v>153</v>
      </c>
      <c r="L493" s="34"/>
      <c r="M493" s="140" t="s">
        <v>79</v>
      </c>
      <c r="N493" s="141" t="s">
        <v>51</v>
      </c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AR493" s="144" t="s">
        <v>154</v>
      </c>
      <c r="AT493" s="144" t="s">
        <v>149</v>
      </c>
      <c r="AU493" s="144" t="s">
        <v>90</v>
      </c>
      <c r="AY493" s="18" t="s">
        <v>147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8" t="s">
        <v>88</v>
      </c>
      <c r="BK493" s="145">
        <f>ROUND(I493*H493,2)</f>
        <v>0</v>
      </c>
      <c r="BL493" s="18" t="s">
        <v>154</v>
      </c>
      <c r="BM493" s="144" t="s">
        <v>740</v>
      </c>
    </row>
    <row r="494" spans="2:65" s="1" customFormat="1" ht="11.25">
      <c r="B494" s="34"/>
      <c r="D494" s="146" t="s">
        <v>156</v>
      </c>
      <c r="F494" s="147" t="s">
        <v>741</v>
      </c>
      <c r="I494" s="148"/>
      <c r="L494" s="34"/>
      <c r="M494" s="149"/>
      <c r="T494" s="55"/>
      <c r="AT494" s="18" t="s">
        <v>156</v>
      </c>
      <c r="AU494" s="18" t="s">
        <v>90</v>
      </c>
    </row>
    <row r="495" spans="2:65" s="12" customFormat="1" ht="11.25">
      <c r="B495" s="150"/>
      <c r="D495" s="151" t="s">
        <v>158</v>
      </c>
      <c r="E495" s="152" t="s">
        <v>79</v>
      </c>
      <c r="F495" s="153" t="s">
        <v>742</v>
      </c>
      <c r="H495" s="152" t="s">
        <v>79</v>
      </c>
      <c r="I495" s="154"/>
      <c r="L495" s="150"/>
      <c r="M495" s="155"/>
      <c r="T495" s="156"/>
      <c r="AT495" s="152" t="s">
        <v>158</v>
      </c>
      <c r="AU495" s="152" t="s">
        <v>90</v>
      </c>
      <c r="AV495" s="12" t="s">
        <v>88</v>
      </c>
      <c r="AW495" s="12" t="s">
        <v>42</v>
      </c>
      <c r="AX495" s="12" t="s">
        <v>81</v>
      </c>
      <c r="AY495" s="152" t="s">
        <v>147</v>
      </c>
    </row>
    <row r="496" spans="2:65" s="12" customFormat="1" ht="22.5">
      <c r="B496" s="150"/>
      <c r="D496" s="151" t="s">
        <v>158</v>
      </c>
      <c r="E496" s="152" t="s">
        <v>79</v>
      </c>
      <c r="F496" s="153" t="s">
        <v>743</v>
      </c>
      <c r="H496" s="152" t="s">
        <v>79</v>
      </c>
      <c r="I496" s="154"/>
      <c r="L496" s="150"/>
      <c r="M496" s="155"/>
      <c r="T496" s="156"/>
      <c r="AT496" s="152" t="s">
        <v>158</v>
      </c>
      <c r="AU496" s="152" t="s">
        <v>90</v>
      </c>
      <c r="AV496" s="12" t="s">
        <v>88</v>
      </c>
      <c r="AW496" s="12" t="s">
        <v>42</v>
      </c>
      <c r="AX496" s="12" t="s">
        <v>81</v>
      </c>
      <c r="AY496" s="152" t="s">
        <v>147</v>
      </c>
    </row>
    <row r="497" spans="2:65" s="13" customFormat="1" ht="11.25">
      <c r="B497" s="157"/>
      <c r="D497" s="151" t="s">
        <v>158</v>
      </c>
      <c r="E497" s="158" t="s">
        <v>79</v>
      </c>
      <c r="F497" s="159" t="s">
        <v>744</v>
      </c>
      <c r="H497" s="160">
        <v>45.823999999999998</v>
      </c>
      <c r="I497" s="161"/>
      <c r="L497" s="157"/>
      <c r="M497" s="162"/>
      <c r="T497" s="163"/>
      <c r="AT497" s="158" t="s">
        <v>158</v>
      </c>
      <c r="AU497" s="158" t="s">
        <v>90</v>
      </c>
      <c r="AV497" s="13" t="s">
        <v>90</v>
      </c>
      <c r="AW497" s="13" t="s">
        <v>42</v>
      </c>
      <c r="AX497" s="13" t="s">
        <v>81</v>
      </c>
      <c r="AY497" s="158" t="s">
        <v>147</v>
      </c>
    </row>
    <row r="498" spans="2:65" s="12" customFormat="1" ht="11.25">
      <c r="B498" s="150"/>
      <c r="D498" s="151" t="s">
        <v>158</v>
      </c>
      <c r="E498" s="152" t="s">
        <v>79</v>
      </c>
      <c r="F498" s="153" t="s">
        <v>745</v>
      </c>
      <c r="H498" s="152" t="s">
        <v>79</v>
      </c>
      <c r="I498" s="154"/>
      <c r="L498" s="150"/>
      <c r="M498" s="155"/>
      <c r="T498" s="156"/>
      <c r="AT498" s="152" t="s">
        <v>158</v>
      </c>
      <c r="AU498" s="152" t="s">
        <v>90</v>
      </c>
      <c r="AV498" s="12" t="s">
        <v>88</v>
      </c>
      <c r="AW498" s="12" t="s">
        <v>42</v>
      </c>
      <c r="AX498" s="12" t="s">
        <v>81</v>
      </c>
      <c r="AY498" s="152" t="s">
        <v>147</v>
      </c>
    </row>
    <row r="499" spans="2:65" s="13" customFormat="1" ht="11.25">
      <c r="B499" s="157"/>
      <c r="D499" s="151" t="s">
        <v>158</v>
      </c>
      <c r="E499" s="158" t="s">
        <v>79</v>
      </c>
      <c r="F499" s="159" t="s">
        <v>746</v>
      </c>
      <c r="H499" s="160">
        <v>11.456</v>
      </c>
      <c r="I499" s="161"/>
      <c r="L499" s="157"/>
      <c r="M499" s="162"/>
      <c r="T499" s="163"/>
      <c r="AT499" s="158" t="s">
        <v>158</v>
      </c>
      <c r="AU499" s="158" t="s">
        <v>90</v>
      </c>
      <c r="AV499" s="13" t="s">
        <v>90</v>
      </c>
      <c r="AW499" s="13" t="s">
        <v>42</v>
      </c>
      <c r="AX499" s="13" t="s">
        <v>81</v>
      </c>
      <c r="AY499" s="158" t="s">
        <v>147</v>
      </c>
    </row>
    <row r="500" spans="2:65" s="15" customFormat="1" ht="11.25">
      <c r="B500" s="171"/>
      <c r="D500" s="151" t="s">
        <v>158</v>
      </c>
      <c r="E500" s="172" t="s">
        <v>79</v>
      </c>
      <c r="F500" s="173" t="s">
        <v>235</v>
      </c>
      <c r="H500" s="174">
        <v>57.28</v>
      </c>
      <c r="I500" s="175"/>
      <c r="L500" s="171"/>
      <c r="M500" s="176"/>
      <c r="T500" s="177"/>
      <c r="AT500" s="172" t="s">
        <v>158</v>
      </c>
      <c r="AU500" s="172" t="s">
        <v>90</v>
      </c>
      <c r="AV500" s="15" t="s">
        <v>154</v>
      </c>
      <c r="AW500" s="15" t="s">
        <v>42</v>
      </c>
      <c r="AX500" s="15" t="s">
        <v>88</v>
      </c>
      <c r="AY500" s="172" t="s">
        <v>147</v>
      </c>
    </row>
    <row r="501" spans="2:65" s="1" customFormat="1" ht="24.2" customHeight="1">
      <c r="B501" s="34"/>
      <c r="C501" s="133" t="s">
        <v>747</v>
      </c>
      <c r="D501" s="133" t="s">
        <v>149</v>
      </c>
      <c r="E501" s="134" t="s">
        <v>748</v>
      </c>
      <c r="F501" s="135" t="s">
        <v>749</v>
      </c>
      <c r="G501" s="136" t="s">
        <v>260</v>
      </c>
      <c r="H501" s="137">
        <v>538.43200000000002</v>
      </c>
      <c r="I501" s="138"/>
      <c r="J501" s="139">
        <f>ROUND(I501*H501,2)</f>
        <v>0</v>
      </c>
      <c r="K501" s="135" t="s">
        <v>153</v>
      </c>
      <c r="L501" s="34"/>
      <c r="M501" s="140" t="s">
        <v>79</v>
      </c>
      <c r="N501" s="141" t="s">
        <v>51</v>
      </c>
      <c r="P501" s="142">
        <f>O501*H501</f>
        <v>0</v>
      </c>
      <c r="Q501" s="142">
        <v>0</v>
      </c>
      <c r="R501" s="142">
        <f>Q501*H501</f>
        <v>0</v>
      </c>
      <c r="S501" s="142">
        <v>0</v>
      </c>
      <c r="T501" s="143">
        <f>S501*H501</f>
        <v>0</v>
      </c>
      <c r="AR501" s="144" t="s">
        <v>154</v>
      </c>
      <c r="AT501" s="144" t="s">
        <v>149</v>
      </c>
      <c r="AU501" s="144" t="s">
        <v>90</v>
      </c>
      <c r="AY501" s="18" t="s">
        <v>147</v>
      </c>
      <c r="BE501" s="145">
        <f>IF(N501="základní",J501,0)</f>
        <v>0</v>
      </c>
      <c r="BF501" s="145">
        <f>IF(N501="snížená",J501,0)</f>
        <v>0</v>
      </c>
      <c r="BG501" s="145">
        <f>IF(N501="zákl. přenesená",J501,0)</f>
        <v>0</v>
      </c>
      <c r="BH501" s="145">
        <f>IF(N501="sníž. přenesená",J501,0)</f>
        <v>0</v>
      </c>
      <c r="BI501" s="145">
        <f>IF(N501="nulová",J501,0)</f>
        <v>0</v>
      </c>
      <c r="BJ501" s="18" t="s">
        <v>88</v>
      </c>
      <c r="BK501" s="145">
        <f>ROUND(I501*H501,2)</f>
        <v>0</v>
      </c>
      <c r="BL501" s="18" t="s">
        <v>154</v>
      </c>
      <c r="BM501" s="144" t="s">
        <v>750</v>
      </c>
    </row>
    <row r="502" spans="2:65" s="1" customFormat="1" ht="11.25">
      <c r="B502" s="34"/>
      <c r="D502" s="146" t="s">
        <v>156</v>
      </c>
      <c r="F502" s="147" t="s">
        <v>751</v>
      </c>
      <c r="I502" s="148"/>
      <c r="L502" s="34"/>
      <c r="M502" s="149"/>
      <c r="T502" s="55"/>
      <c r="AT502" s="18" t="s">
        <v>156</v>
      </c>
      <c r="AU502" s="18" t="s">
        <v>90</v>
      </c>
    </row>
    <row r="503" spans="2:65" s="12" customFormat="1" ht="11.25">
      <c r="B503" s="150"/>
      <c r="D503" s="151" t="s">
        <v>158</v>
      </c>
      <c r="E503" s="152" t="s">
        <v>79</v>
      </c>
      <c r="F503" s="153" t="s">
        <v>742</v>
      </c>
      <c r="H503" s="152" t="s">
        <v>79</v>
      </c>
      <c r="I503" s="154"/>
      <c r="L503" s="150"/>
      <c r="M503" s="155"/>
      <c r="T503" s="156"/>
      <c r="AT503" s="152" t="s">
        <v>158</v>
      </c>
      <c r="AU503" s="152" t="s">
        <v>90</v>
      </c>
      <c r="AV503" s="12" t="s">
        <v>88</v>
      </c>
      <c r="AW503" s="12" t="s">
        <v>42</v>
      </c>
      <c r="AX503" s="12" t="s">
        <v>81</v>
      </c>
      <c r="AY503" s="152" t="s">
        <v>147</v>
      </c>
    </row>
    <row r="504" spans="2:65" s="12" customFormat="1" ht="22.5">
      <c r="B504" s="150"/>
      <c r="D504" s="151" t="s">
        <v>158</v>
      </c>
      <c r="E504" s="152" t="s">
        <v>79</v>
      </c>
      <c r="F504" s="153" t="s">
        <v>743</v>
      </c>
      <c r="H504" s="152" t="s">
        <v>79</v>
      </c>
      <c r="I504" s="154"/>
      <c r="L504" s="150"/>
      <c r="M504" s="155"/>
      <c r="T504" s="156"/>
      <c r="AT504" s="152" t="s">
        <v>158</v>
      </c>
      <c r="AU504" s="152" t="s">
        <v>90</v>
      </c>
      <c r="AV504" s="12" t="s">
        <v>88</v>
      </c>
      <c r="AW504" s="12" t="s">
        <v>42</v>
      </c>
      <c r="AX504" s="12" t="s">
        <v>81</v>
      </c>
      <c r="AY504" s="152" t="s">
        <v>147</v>
      </c>
    </row>
    <row r="505" spans="2:65" s="13" customFormat="1" ht="11.25">
      <c r="B505" s="157"/>
      <c r="D505" s="151" t="s">
        <v>158</v>
      </c>
      <c r="E505" s="158" t="s">
        <v>79</v>
      </c>
      <c r="F505" s="159" t="s">
        <v>752</v>
      </c>
      <c r="H505" s="160">
        <v>320.76799999999997</v>
      </c>
      <c r="I505" s="161"/>
      <c r="L505" s="157"/>
      <c r="M505" s="162"/>
      <c r="T505" s="163"/>
      <c r="AT505" s="158" t="s">
        <v>158</v>
      </c>
      <c r="AU505" s="158" t="s">
        <v>90</v>
      </c>
      <c r="AV505" s="13" t="s">
        <v>90</v>
      </c>
      <c r="AW505" s="13" t="s">
        <v>42</v>
      </c>
      <c r="AX505" s="13" t="s">
        <v>81</v>
      </c>
      <c r="AY505" s="158" t="s">
        <v>147</v>
      </c>
    </row>
    <row r="506" spans="2:65" s="12" customFormat="1" ht="11.25">
      <c r="B506" s="150"/>
      <c r="D506" s="151" t="s">
        <v>158</v>
      </c>
      <c r="E506" s="152" t="s">
        <v>79</v>
      </c>
      <c r="F506" s="153" t="s">
        <v>745</v>
      </c>
      <c r="H506" s="152" t="s">
        <v>79</v>
      </c>
      <c r="I506" s="154"/>
      <c r="L506" s="150"/>
      <c r="M506" s="155"/>
      <c r="T506" s="156"/>
      <c r="AT506" s="152" t="s">
        <v>158</v>
      </c>
      <c r="AU506" s="152" t="s">
        <v>90</v>
      </c>
      <c r="AV506" s="12" t="s">
        <v>88</v>
      </c>
      <c r="AW506" s="12" t="s">
        <v>42</v>
      </c>
      <c r="AX506" s="12" t="s">
        <v>81</v>
      </c>
      <c r="AY506" s="152" t="s">
        <v>147</v>
      </c>
    </row>
    <row r="507" spans="2:65" s="13" customFormat="1" ht="11.25">
      <c r="B507" s="157"/>
      <c r="D507" s="151" t="s">
        <v>158</v>
      </c>
      <c r="E507" s="158" t="s">
        <v>79</v>
      </c>
      <c r="F507" s="159" t="s">
        <v>753</v>
      </c>
      <c r="H507" s="160">
        <v>217.66399999999999</v>
      </c>
      <c r="I507" s="161"/>
      <c r="L507" s="157"/>
      <c r="M507" s="162"/>
      <c r="T507" s="163"/>
      <c r="AT507" s="158" t="s">
        <v>158</v>
      </c>
      <c r="AU507" s="158" t="s">
        <v>90</v>
      </c>
      <c r="AV507" s="13" t="s">
        <v>90</v>
      </c>
      <c r="AW507" s="13" t="s">
        <v>42</v>
      </c>
      <c r="AX507" s="13" t="s">
        <v>81</v>
      </c>
      <c r="AY507" s="158" t="s">
        <v>147</v>
      </c>
    </row>
    <row r="508" spans="2:65" s="15" customFormat="1" ht="11.25">
      <c r="B508" s="171"/>
      <c r="D508" s="151" t="s">
        <v>158</v>
      </c>
      <c r="E508" s="172" t="s">
        <v>79</v>
      </c>
      <c r="F508" s="173" t="s">
        <v>235</v>
      </c>
      <c r="H508" s="174">
        <v>538.43200000000002</v>
      </c>
      <c r="I508" s="175"/>
      <c r="L508" s="171"/>
      <c r="M508" s="176"/>
      <c r="T508" s="177"/>
      <c r="AT508" s="172" t="s">
        <v>158</v>
      </c>
      <c r="AU508" s="172" t="s">
        <v>90</v>
      </c>
      <c r="AV508" s="15" t="s">
        <v>154</v>
      </c>
      <c r="AW508" s="15" t="s">
        <v>42</v>
      </c>
      <c r="AX508" s="15" t="s">
        <v>88</v>
      </c>
      <c r="AY508" s="172" t="s">
        <v>147</v>
      </c>
    </row>
    <row r="509" spans="2:65" s="1" customFormat="1" ht="37.9" customHeight="1">
      <c r="B509" s="34"/>
      <c r="C509" s="133" t="s">
        <v>754</v>
      </c>
      <c r="D509" s="133" t="s">
        <v>149</v>
      </c>
      <c r="E509" s="134" t="s">
        <v>755</v>
      </c>
      <c r="F509" s="135" t="s">
        <v>756</v>
      </c>
      <c r="G509" s="136" t="s">
        <v>260</v>
      </c>
      <c r="H509" s="137">
        <v>11.456</v>
      </c>
      <c r="I509" s="138"/>
      <c r="J509" s="139">
        <f>ROUND(I509*H509,2)</f>
        <v>0</v>
      </c>
      <c r="K509" s="135" t="s">
        <v>153</v>
      </c>
      <c r="L509" s="34"/>
      <c r="M509" s="140" t="s">
        <v>79</v>
      </c>
      <c r="N509" s="141" t="s">
        <v>51</v>
      </c>
      <c r="P509" s="142">
        <f>O509*H509</f>
        <v>0</v>
      </c>
      <c r="Q509" s="142">
        <v>0</v>
      </c>
      <c r="R509" s="142">
        <f>Q509*H509</f>
        <v>0</v>
      </c>
      <c r="S509" s="142">
        <v>0</v>
      </c>
      <c r="T509" s="143">
        <f>S509*H509</f>
        <v>0</v>
      </c>
      <c r="AR509" s="144" t="s">
        <v>154</v>
      </c>
      <c r="AT509" s="144" t="s">
        <v>149</v>
      </c>
      <c r="AU509" s="144" t="s">
        <v>90</v>
      </c>
      <c r="AY509" s="18" t="s">
        <v>147</v>
      </c>
      <c r="BE509" s="145">
        <f>IF(N509="základní",J509,0)</f>
        <v>0</v>
      </c>
      <c r="BF509" s="145">
        <f>IF(N509="snížená",J509,0)</f>
        <v>0</v>
      </c>
      <c r="BG509" s="145">
        <f>IF(N509="zákl. přenesená",J509,0)</f>
        <v>0</v>
      </c>
      <c r="BH509" s="145">
        <f>IF(N509="sníž. přenesená",J509,0)</f>
        <v>0</v>
      </c>
      <c r="BI509" s="145">
        <f>IF(N509="nulová",J509,0)</f>
        <v>0</v>
      </c>
      <c r="BJ509" s="18" t="s">
        <v>88</v>
      </c>
      <c r="BK509" s="145">
        <f>ROUND(I509*H509,2)</f>
        <v>0</v>
      </c>
      <c r="BL509" s="18" t="s">
        <v>154</v>
      </c>
      <c r="BM509" s="144" t="s">
        <v>757</v>
      </c>
    </row>
    <row r="510" spans="2:65" s="1" customFormat="1" ht="11.25">
      <c r="B510" s="34"/>
      <c r="D510" s="146" t="s">
        <v>156</v>
      </c>
      <c r="F510" s="147" t="s">
        <v>758</v>
      </c>
      <c r="I510" s="148"/>
      <c r="L510" s="34"/>
      <c r="M510" s="149"/>
      <c r="T510" s="55"/>
      <c r="AT510" s="18" t="s">
        <v>156</v>
      </c>
      <c r="AU510" s="18" t="s">
        <v>90</v>
      </c>
    </row>
    <row r="511" spans="2:65" s="12" customFormat="1" ht="11.25">
      <c r="B511" s="150"/>
      <c r="D511" s="151" t="s">
        <v>158</v>
      </c>
      <c r="E511" s="152" t="s">
        <v>79</v>
      </c>
      <c r="F511" s="153" t="s">
        <v>742</v>
      </c>
      <c r="H511" s="152" t="s">
        <v>79</v>
      </c>
      <c r="I511" s="154"/>
      <c r="L511" s="150"/>
      <c r="M511" s="155"/>
      <c r="T511" s="156"/>
      <c r="AT511" s="152" t="s">
        <v>158</v>
      </c>
      <c r="AU511" s="152" t="s">
        <v>90</v>
      </c>
      <c r="AV511" s="12" t="s">
        <v>88</v>
      </c>
      <c r="AW511" s="12" t="s">
        <v>42</v>
      </c>
      <c r="AX511" s="12" t="s">
        <v>81</v>
      </c>
      <c r="AY511" s="152" t="s">
        <v>147</v>
      </c>
    </row>
    <row r="512" spans="2:65" s="12" customFormat="1" ht="11.25">
      <c r="B512" s="150"/>
      <c r="D512" s="151" t="s">
        <v>158</v>
      </c>
      <c r="E512" s="152" t="s">
        <v>79</v>
      </c>
      <c r="F512" s="153" t="s">
        <v>745</v>
      </c>
      <c r="H512" s="152" t="s">
        <v>79</v>
      </c>
      <c r="I512" s="154"/>
      <c r="L512" s="150"/>
      <c r="M512" s="155"/>
      <c r="T512" s="156"/>
      <c r="AT512" s="152" t="s">
        <v>158</v>
      </c>
      <c r="AU512" s="152" t="s">
        <v>90</v>
      </c>
      <c r="AV512" s="12" t="s">
        <v>88</v>
      </c>
      <c r="AW512" s="12" t="s">
        <v>42</v>
      </c>
      <c r="AX512" s="12" t="s">
        <v>81</v>
      </c>
      <c r="AY512" s="152" t="s">
        <v>147</v>
      </c>
    </row>
    <row r="513" spans="2:65" s="13" customFormat="1" ht="11.25">
      <c r="B513" s="157"/>
      <c r="D513" s="151" t="s">
        <v>158</v>
      </c>
      <c r="E513" s="158" t="s">
        <v>79</v>
      </c>
      <c r="F513" s="159" t="s">
        <v>746</v>
      </c>
      <c r="H513" s="160">
        <v>11.456</v>
      </c>
      <c r="I513" s="161"/>
      <c r="L513" s="157"/>
      <c r="M513" s="162"/>
      <c r="T513" s="163"/>
      <c r="AT513" s="158" t="s">
        <v>158</v>
      </c>
      <c r="AU513" s="158" t="s">
        <v>90</v>
      </c>
      <c r="AV513" s="13" t="s">
        <v>90</v>
      </c>
      <c r="AW513" s="13" t="s">
        <v>42</v>
      </c>
      <c r="AX513" s="13" t="s">
        <v>88</v>
      </c>
      <c r="AY513" s="158" t="s">
        <v>147</v>
      </c>
    </row>
    <row r="514" spans="2:65" s="1" customFormat="1" ht="44.25" customHeight="1">
      <c r="B514" s="34"/>
      <c r="C514" s="133" t="s">
        <v>759</v>
      </c>
      <c r="D514" s="133" t="s">
        <v>149</v>
      </c>
      <c r="E514" s="134" t="s">
        <v>760</v>
      </c>
      <c r="F514" s="135" t="s">
        <v>761</v>
      </c>
      <c r="G514" s="136" t="s">
        <v>260</v>
      </c>
      <c r="H514" s="137">
        <v>27.49</v>
      </c>
      <c r="I514" s="138"/>
      <c r="J514" s="139">
        <f>ROUND(I514*H514,2)</f>
        <v>0</v>
      </c>
      <c r="K514" s="135" t="s">
        <v>153</v>
      </c>
      <c r="L514" s="34"/>
      <c r="M514" s="140" t="s">
        <v>79</v>
      </c>
      <c r="N514" s="141" t="s">
        <v>51</v>
      </c>
      <c r="P514" s="142">
        <f>O514*H514</f>
        <v>0</v>
      </c>
      <c r="Q514" s="142">
        <v>0</v>
      </c>
      <c r="R514" s="142">
        <f>Q514*H514</f>
        <v>0</v>
      </c>
      <c r="S514" s="142">
        <v>0</v>
      </c>
      <c r="T514" s="143">
        <f>S514*H514</f>
        <v>0</v>
      </c>
      <c r="AR514" s="144" t="s">
        <v>154</v>
      </c>
      <c r="AT514" s="144" t="s">
        <v>149</v>
      </c>
      <c r="AU514" s="144" t="s">
        <v>90</v>
      </c>
      <c r="AY514" s="18" t="s">
        <v>147</v>
      </c>
      <c r="BE514" s="145">
        <f>IF(N514="základní",J514,0)</f>
        <v>0</v>
      </c>
      <c r="BF514" s="145">
        <f>IF(N514="snížená",J514,0)</f>
        <v>0</v>
      </c>
      <c r="BG514" s="145">
        <f>IF(N514="zákl. přenesená",J514,0)</f>
        <v>0</v>
      </c>
      <c r="BH514" s="145">
        <f>IF(N514="sníž. přenesená",J514,0)</f>
        <v>0</v>
      </c>
      <c r="BI514" s="145">
        <f>IF(N514="nulová",J514,0)</f>
        <v>0</v>
      </c>
      <c r="BJ514" s="18" t="s">
        <v>88</v>
      </c>
      <c r="BK514" s="145">
        <f>ROUND(I514*H514,2)</f>
        <v>0</v>
      </c>
      <c r="BL514" s="18" t="s">
        <v>154</v>
      </c>
      <c r="BM514" s="144" t="s">
        <v>762</v>
      </c>
    </row>
    <row r="515" spans="2:65" s="1" customFormat="1" ht="11.25">
      <c r="B515" s="34"/>
      <c r="D515" s="146" t="s">
        <v>156</v>
      </c>
      <c r="F515" s="147" t="s">
        <v>763</v>
      </c>
      <c r="I515" s="148"/>
      <c r="L515" s="34"/>
      <c r="M515" s="149"/>
      <c r="T515" s="55"/>
      <c r="AT515" s="18" t="s">
        <v>156</v>
      </c>
      <c r="AU515" s="18" t="s">
        <v>90</v>
      </c>
    </row>
    <row r="516" spans="2:65" s="12" customFormat="1" ht="11.25">
      <c r="B516" s="150"/>
      <c r="D516" s="151" t="s">
        <v>158</v>
      </c>
      <c r="E516" s="152" t="s">
        <v>79</v>
      </c>
      <c r="F516" s="153" t="s">
        <v>725</v>
      </c>
      <c r="H516" s="152" t="s">
        <v>79</v>
      </c>
      <c r="I516" s="154"/>
      <c r="L516" s="150"/>
      <c r="M516" s="155"/>
      <c r="T516" s="156"/>
      <c r="AT516" s="152" t="s">
        <v>158</v>
      </c>
      <c r="AU516" s="152" t="s">
        <v>90</v>
      </c>
      <c r="AV516" s="12" t="s">
        <v>88</v>
      </c>
      <c r="AW516" s="12" t="s">
        <v>42</v>
      </c>
      <c r="AX516" s="12" t="s">
        <v>81</v>
      </c>
      <c r="AY516" s="152" t="s">
        <v>147</v>
      </c>
    </row>
    <row r="517" spans="2:65" s="13" customFormat="1" ht="11.25">
      <c r="B517" s="157"/>
      <c r="D517" s="151" t="s">
        <v>158</v>
      </c>
      <c r="E517" s="158" t="s">
        <v>79</v>
      </c>
      <c r="F517" s="159" t="s">
        <v>726</v>
      </c>
      <c r="H517" s="160">
        <v>27.49</v>
      </c>
      <c r="I517" s="161"/>
      <c r="L517" s="157"/>
      <c r="M517" s="162"/>
      <c r="T517" s="163"/>
      <c r="AT517" s="158" t="s">
        <v>158</v>
      </c>
      <c r="AU517" s="158" t="s">
        <v>90</v>
      </c>
      <c r="AV517" s="13" t="s">
        <v>90</v>
      </c>
      <c r="AW517" s="13" t="s">
        <v>42</v>
      </c>
      <c r="AX517" s="13" t="s">
        <v>88</v>
      </c>
      <c r="AY517" s="158" t="s">
        <v>147</v>
      </c>
    </row>
    <row r="518" spans="2:65" s="1" customFormat="1" ht="33" customHeight="1">
      <c r="B518" s="34"/>
      <c r="C518" s="133" t="s">
        <v>764</v>
      </c>
      <c r="D518" s="133" t="s">
        <v>149</v>
      </c>
      <c r="E518" s="134" t="s">
        <v>765</v>
      </c>
      <c r="F518" s="135" t="s">
        <v>766</v>
      </c>
      <c r="G518" s="136" t="s">
        <v>260</v>
      </c>
      <c r="H518" s="137">
        <v>4.9119999999999999</v>
      </c>
      <c r="I518" s="138"/>
      <c r="J518" s="139">
        <f>ROUND(I518*H518,2)</f>
        <v>0</v>
      </c>
      <c r="K518" s="135" t="s">
        <v>153</v>
      </c>
      <c r="L518" s="34"/>
      <c r="M518" s="140" t="s">
        <v>79</v>
      </c>
      <c r="N518" s="141" t="s">
        <v>51</v>
      </c>
      <c r="P518" s="142">
        <f>O518*H518</f>
        <v>0</v>
      </c>
      <c r="Q518" s="142">
        <v>0</v>
      </c>
      <c r="R518" s="142">
        <f>Q518*H518</f>
        <v>0</v>
      </c>
      <c r="S518" s="142">
        <v>0</v>
      </c>
      <c r="T518" s="143">
        <f>S518*H518</f>
        <v>0</v>
      </c>
      <c r="AR518" s="144" t="s">
        <v>154</v>
      </c>
      <c r="AT518" s="144" t="s">
        <v>149</v>
      </c>
      <c r="AU518" s="144" t="s">
        <v>90</v>
      </c>
      <c r="AY518" s="18" t="s">
        <v>147</v>
      </c>
      <c r="BE518" s="145">
        <f>IF(N518="základní",J518,0)</f>
        <v>0</v>
      </c>
      <c r="BF518" s="145">
        <f>IF(N518="snížená",J518,0)</f>
        <v>0</v>
      </c>
      <c r="BG518" s="145">
        <f>IF(N518="zákl. přenesená",J518,0)</f>
        <v>0</v>
      </c>
      <c r="BH518" s="145">
        <f>IF(N518="sníž. přenesená",J518,0)</f>
        <v>0</v>
      </c>
      <c r="BI518" s="145">
        <f>IF(N518="nulová",J518,0)</f>
        <v>0</v>
      </c>
      <c r="BJ518" s="18" t="s">
        <v>88</v>
      </c>
      <c r="BK518" s="145">
        <f>ROUND(I518*H518,2)</f>
        <v>0</v>
      </c>
      <c r="BL518" s="18" t="s">
        <v>154</v>
      </c>
      <c r="BM518" s="144" t="s">
        <v>767</v>
      </c>
    </row>
    <row r="519" spans="2:65" s="1" customFormat="1" ht="11.25">
      <c r="B519" s="34"/>
      <c r="D519" s="146" t="s">
        <v>156</v>
      </c>
      <c r="F519" s="147" t="s">
        <v>768</v>
      </c>
      <c r="I519" s="148"/>
      <c r="L519" s="34"/>
      <c r="M519" s="149"/>
      <c r="T519" s="55"/>
      <c r="AT519" s="18" t="s">
        <v>156</v>
      </c>
      <c r="AU519" s="18" t="s">
        <v>90</v>
      </c>
    </row>
    <row r="520" spans="2:65" s="12" customFormat="1" ht="11.25">
      <c r="B520" s="150"/>
      <c r="D520" s="151" t="s">
        <v>158</v>
      </c>
      <c r="E520" s="152" t="s">
        <v>79</v>
      </c>
      <c r="F520" s="153" t="s">
        <v>727</v>
      </c>
      <c r="H520" s="152" t="s">
        <v>79</v>
      </c>
      <c r="I520" s="154"/>
      <c r="L520" s="150"/>
      <c r="M520" s="155"/>
      <c r="T520" s="156"/>
      <c r="AT520" s="152" t="s">
        <v>158</v>
      </c>
      <c r="AU520" s="152" t="s">
        <v>90</v>
      </c>
      <c r="AV520" s="12" t="s">
        <v>88</v>
      </c>
      <c r="AW520" s="12" t="s">
        <v>42</v>
      </c>
      <c r="AX520" s="12" t="s">
        <v>81</v>
      </c>
      <c r="AY520" s="152" t="s">
        <v>147</v>
      </c>
    </row>
    <row r="521" spans="2:65" s="13" customFormat="1" ht="11.25">
      <c r="B521" s="157"/>
      <c r="D521" s="151" t="s">
        <v>158</v>
      </c>
      <c r="E521" s="158" t="s">
        <v>79</v>
      </c>
      <c r="F521" s="159" t="s">
        <v>728</v>
      </c>
      <c r="H521" s="160">
        <v>4.9119999999999999</v>
      </c>
      <c r="I521" s="161"/>
      <c r="L521" s="157"/>
      <c r="M521" s="162"/>
      <c r="T521" s="163"/>
      <c r="AT521" s="158" t="s">
        <v>158</v>
      </c>
      <c r="AU521" s="158" t="s">
        <v>90</v>
      </c>
      <c r="AV521" s="13" t="s">
        <v>90</v>
      </c>
      <c r="AW521" s="13" t="s">
        <v>42</v>
      </c>
      <c r="AX521" s="13" t="s">
        <v>88</v>
      </c>
      <c r="AY521" s="158" t="s">
        <v>147</v>
      </c>
    </row>
    <row r="522" spans="2:65" s="11" customFormat="1" ht="22.9" customHeight="1">
      <c r="B522" s="121"/>
      <c r="D522" s="122" t="s">
        <v>80</v>
      </c>
      <c r="E522" s="131" t="s">
        <v>769</v>
      </c>
      <c r="F522" s="131" t="s">
        <v>770</v>
      </c>
      <c r="I522" s="124"/>
      <c r="J522" s="132">
        <f>BK522</f>
        <v>0</v>
      </c>
      <c r="L522" s="121"/>
      <c r="M522" s="126"/>
      <c r="P522" s="127">
        <f>SUM(P523:P524)</f>
        <v>0</v>
      </c>
      <c r="R522" s="127">
        <f>SUM(R523:R524)</f>
        <v>0</v>
      </c>
      <c r="T522" s="128">
        <f>SUM(T523:T524)</f>
        <v>0</v>
      </c>
      <c r="AR522" s="122" t="s">
        <v>88</v>
      </c>
      <c r="AT522" s="129" t="s">
        <v>80</v>
      </c>
      <c r="AU522" s="129" t="s">
        <v>88</v>
      </c>
      <c r="AY522" s="122" t="s">
        <v>147</v>
      </c>
      <c r="BK522" s="130">
        <f>SUM(BK523:BK524)</f>
        <v>0</v>
      </c>
    </row>
    <row r="523" spans="2:65" s="1" customFormat="1" ht="24.2" customHeight="1">
      <c r="B523" s="34"/>
      <c r="C523" s="133" t="s">
        <v>771</v>
      </c>
      <c r="D523" s="133" t="s">
        <v>149</v>
      </c>
      <c r="E523" s="134" t="s">
        <v>772</v>
      </c>
      <c r="F523" s="135" t="s">
        <v>773</v>
      </c>
      <c r="G523" s="136" t="s">
        <v>260</v>
      </c>
      <c r="H523" s="137">
        <v>128.76300000000001</v>
      </c>
      <c r="I523" s="138"/>
      <c r="J523" s="139">
        <f>ROUND(I523*H523,2)</f>
        <v>0</v>
      </c>
      <c r="K523" s="135" t="s">
        <v>153</v>
      </c>
      <c r="L523" s="34"/>
      <c r="M523" s="140" t="s">
        <v>79</v>
      </c>
      <c r="N523" s="141" t="s">
        <v>51</v>
      </c>
      <c r="P523" s="142">
        <f>O523*H523</f>
        <v>0</v>
      </c>
      <c r="Q523" s="142">
        <v>0</v>
      </c>
      <c r="R523" s="142">
        <f>Q523*H523</f>
        <v>0</v>
      </c>
      <c r="S523" s="142">
        <v>0</v>
      </c>
      <c r="T523" s="143">
        <f>S523*H523</f>
        <v>0</v>
      </c>
      <c r="AR523" s="144" t="s">
        <v>154</v>
      </c>
      <c r="AT523" s="144" t="s">
        <v>149</v>
      </c>
      <c r="AU523" s="144" t="s">
        <v>90</v>
      </c>
      <c r="AY523" s="18" t="s">
        <v>147</v>
      </c>
      <c r="BE523" s="145">
        <f>IF(N523="základní",J523,0)</f>
        <v>0</v>
      </c>
      <c r="BF523" s="145">
        <f>IF(N523="snížená",J523,0)</f>
        <v>0</v>
      </c>
      <c r="BG523" s="145">
        <f>IF(N523="zákl. přenesená",J523,0)</f>
        <v>0</v>
      </c>
      <c r="BH523" s="145">
        <f>IF(N523="sníž. přenesená",J523,0)</f>
        <v>0</v>
      </c>
      <c r="BI523" s="145">
        <f>IF(N523="nulová",J523,0)</f>
        <v>0</v>
      </c>
      <c r="BJ523" s="18" t="s">
        <v>88</v>
      </c>
      <c r="BK523" s="145">
        <f>ROUND(I523*H523,2)</f>
        <v>0</v>
      </c>
      <c r="BL523" s="18" t="s">
        <v>154</v>
      </c>
      <c r="BM523" s="144" t="s">
        <v>774</v>
      </c>
    </row>
    <row r="524" spans="2:65" s="1" customFormat="1" ht="11.25">
      <c r="B524" s="34"/>
      <c r="D524" s="146" t="s">
        <v>156</v>
      </c>
      <c r="F524" s="147" t="s">
        <v>775</v>
      </c>
      <c r="I524" s="148"/>
      <c r="L524" s="34"/>
      <c r="M524" s="188"/>
      <c r="N524" s="189"/>
      <c r="O524" s="189"/>
      <c r="P524" s="189"/>
      <c r="Q524" s="189"/>
      <c r="R524" s="189"/>
      <c r="S524" s="189"/>
      <c r="T524" s="190"/>
      <c r="AT524" s="18" t="s">
        <v>156</v>
      </c>
      <c r="AU524" s="18" t="s">
        <v>90</v>
      </c>
    </row>
    <row r="525" spans="2:65" s="1" customFormat="1" ht="6.95" customHeight="1">
      <c r="B525" s="43"/>
      <c r="C525" s="44"/>
      <c r="D525" s="44"/>
      <c r="E525" s="44"/>
      <c r="F525" s="44"/>
      <c r="G525" s="44"/>
      <c r="H525" s="44"/>
      <c r="I525" s="44"/>
      <c r="J525" s="44"/>
      <c r="K525" s="44"/>
      <c r="L525" s="34"/>
    </row>
  </sheetData>
  <sheetProtection algorithmName="SHA-512" hashValue="1jLl31pIb/gxpPCVXwFngvaFVsDOTYWdLSMOsG8qPsCxsL8OwLrxwyFfLgmvm+LgwKvmvrCnOY3nZCd22iDj2g==" saltValue="ealRd0Ui1nahlvesQviHKZgRC1ebd9EMM5ybS01X3ig4UglLihG2RjB6zFWtRd/U26LhBN9rL9SO6eunqszc6A==" spinCount="100000" sheet="1" objects="1" scenarios="1" formatColumns="0" formatRows="0" autoFilter="0"/>
  <autoFilter ref="C93:K524" xr:uid="{00000000-0009-0000-0000-000001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100-000000000000}"/>
    <hyperlink ref="F102" r:id="rId2" xr:uid="{00000000-0004-0000-0100-000001000000}"/>
    <hyperlink ref="F106" r:id="rId3" xr:uid="{00000000-0004-0000-0100-000002000000}"/>
    <hyperlink ref="F111" r:id="rId4" xr:uid="{00000000-0004-0000-0100-000003000000}"/>
    <hyperlink ref="F116" r:id="rId5" xr:uid="{00000000-0004-0000-0100-000004000000}"/>
    <hyperlink ref="F121" r:id="rId6" xr:uid="{00000000-0004-0000-0100-000005000000}"/>
    <hyperlink ref="F127" r:id="rId7" xr:uid="{00000000-0004-0000-0100-000006000000}"/>
    <hyperlink ref="F140" r:id="rId8" xr:uid="{00000000-0004-0000-0100-000007000000}"/>
    <hyperlink ref="F145" r:id="rId9" xr:uid="{00000000-0004-0000-0100-000008000000}"/>
    <hyperlink ref="F149" r:id="rId10" xr:uid="{00000000-0004-0000-0100-000009000000}"/>
    <hyperlink ref="F157" r:id="rId11" xr:uid="{00000000-0004-0000-0100-00000A000000}"/>
    <hyperlink ref="F164" r:id="rId12" xr:uid="{00000000-0004-0000-0100-00000B000000}"/>
    <hyperlink ref="F168" r:id="rId13" xr:uid="{00000000-0004-0000-0100-00000C000000}"/>
    <hyperlink ref="F174" r:id="rId14" xr:uid="{00000000-0004-0000-0100-00000D000000}"/>
    <hyperlink ref="F182" r:id="rId15" xr:uid="{00000000-0004-0000-0100-00000E000000}"/>
    <hyperlink ref="F187" r:id="rId16" xr:uid="{00000000-0004-0000-0100-00000F000000}"/>
    <hyperlink ref="F191" r:id="rId17" xr:uid="{00000000-0004-0000-0100-000010000000}"/>
    <hyperlink ref="F199" r:id="rId18" xr:uid="{00000000-0004-0000-0100-000011000000}"/>
    <hyperlink ref="F204" r:id="rId19" xr:uid="{00000000-0004-0000-0100-000012000000}"/>
    <hyperlink ref="F209" r:id="rId20" xr:uid="{00000000-0004-0000-0100-000013000000}"/>
    <hyperlink ref="F216" r:id="rId21" xr:uid="{00000000-0004-0000-0100-000014000000}"/>
    <hyperlink ref="F221" r:id="rId22" xr:uid="{00000000-0004-0000-0100-000015000000}"/>
    <hyperlink ref="F233" r:id="rId23" xr:uid="{00000000-0004-0000-0100-000016000000}"/>
    <hyperlink ref="F240" r:id="rId24" xr:uid="{00000000-0004-0000-0100-000017000000}"/>
    <hyperlink ref="F243" r:id="rId25" xr:uid="{00000000-0004-0000-0100-000018000000}"/>
    <hyperlink ref="F248" r:id="rId26" xr:uid="{00000000-0004-0000-0100-000019000000}"/>
    <hyperlink ref="F251" r:id="rId27" xr:uid="{00000000-0004-0000-0100-00001A000000}"/>
    <hyperlink ref="F255" r:id="rId28" xr:uid="{00000000-0004-0000-0100-00001B000000}"/>
    <hyperlink ref="F261" r:id="rId29" xr:uid="{00000000-0004-0000-0100-00001C000000}"/>
    <hyperlink ref="F271" r:id="rId30" xr:uid="{00000000-0004-0000-0100-00001D000000}"/>
    <hyperlink ref="F277" r:id="rId31" xr:uid="{00000000-0004-0000-0100-00001E000000}"/>
    <hyperlink ref="F287" r:id="rId32" xr:uid="{00000000-0004-0000-0100-00001F000000}"/>
    <hyperlink ref="F293" r:id="rId33" xr:uid="{00000000-0004-0000-0100-000020000000}"/>
    <hyperlink ref="F298" r:id="rId34" xr:uid="{00000000-0004-0000-0100-000021000000}"/>
    <hyperlink ref="F304" r:id="rId35" xr:uid="{00000000-0004-0000-0100-000022000000}"/>
    <hyperlink ref="F309" r:id="rId36" xr:uid="{00000000-0004-0000-0100-000023000000}"/>
    <hyperlink ref="F314" r:id="rId37" xr:uid="{00000000-0004-0000-0100-000024000000}"/>
    <hyperlink ref="F321" r:id="rId38" xr:uid="{00000000-0004-0000-0100-000025000000}"/>
    <hyperlink ref="F331" r:id="rId39" xr:uid="{00000000-0004-0000-0100-000026000000}"/>
    <hyperlink ref="F347" r:id="rId40" xr:uid="{00000000-0004-0000-0100-000027000000}"/>
    <hyperlink ref="F353" r:id="rId41" xr:uid="{00000000-0004-0000-0100-000028000000}"/>
    <hyperlink ref="F358" r:id="rId42" xr:uid="{00000000-0004-0000-0100-000029000000}"/>
    <hyperlink ref="F361" r:id="rId43" xr:uid="{00000000-0004-0000-0100-00002A000000}"/>
    <hyperlink ref="F366" r:id="rId44" xr:uid="{00000000-0004-0000-0100-00002B000000}"/>
    <hyperlink ref="F368" r:id="rId45" xr:uid="{00000000-0004-0000-0100-00002C000000}"/>
    <hyperlink ref="F371" r:id="rId46" xr:uid="{00000000-0004-0000-0100-00002D000000}"/>
    <hyperlink ref="F374" r:id="rId47" xr:uid="{00000000-0004-0000-0100-00002E000000}"/>
    <hyperlink ref="F377" r:id="rId48" xr:uid="{00000000-0004-0000-0100-00002F000000}"/>
    <hyperlink ref="F382" r:id="rId49" xr:uid="{00000000-0004-0000-0100-000030000000}"/>
    <hyperlink ref="F386" r:id="rId50" xr:uid="{00000000-0004-0000-0100-000031000000}"/>
    <hyperlink ref="F392" r:id="rId51" xr:uid="{00000000-0004-0000-0100-000032000000}"/>
    <hyperlink ref="F397" r:id="rId52" xr:uid="{00000000-0004-0000-0100-000033000000}"/>
    <hyperlink ref="F400" r:id="rId53" xr:uid="{00000000-0004-0000-0100-000034000000}"/>
    <hyperlink ref="F403" r:id="rId54" xr:uid="{00000000-0004-0000-0100-000035000000}"/>
    <hyperlink ref="F405" r:id="rId55" xr:uid="{00000000-0004-0000-0100-000036000000}"/>
    <hyperlink ref="F408" r:id="rId56" xr:uid="{00000000-0004-0000-0100-000037000000}"/>
    <hyperlink ref="F412" r:id="rId57" xr:uid="{00000000-0004-0000-0100-000038000000}"/>
    <hyperlink ref="F416" r:id="rId58" xr:uid="{00000000-0004-0000-0100-000039000000}"/>
    <hyperlink ref="F419" r:id="rId59" xr:uid="{00000000-0004-0000-0100-00003A000000}"/>
    <hyperlink ref="F422" r:id="rId60" xr:uid="{00000000-0004-0000-0100-00003B000000}"/>
    <hyperlink ref="F434" r:id="rId61" xr:uid="{00000000-0004-0000-0100-00003C000000}"/>
    <hyperlink ref="F443" r:id="rId62" xr:uid="{00000000-0004-0000-0100-00003D000000}"/>
    <hyperlink ref="F445" r:id="rId63" xr:uid="{00000000-0004-0000-0100-00003E000000}"/>
    <hyperlink ref="F448" r:id="rId64" xr:uid="{00000000-0004-0000-0100-00003F000000}"/>
    <hyperlink ref="F452" r:id="rId65" xr:uid="{00000000-0004-0000-0100-000040000000}"/>
    <hyperlink ref="F456" r:id="rId66" xr:uid="{00000000-0004-0000-0100-000041000000}"/>
    <hyperlink ref="F464" r:id="rId67" xr:uid="{00000000-0004-0000-0100-000042000000}"/>
    <hyperlink ref="F471" r:id="rId68" xr:uid="{00000000-0004-0000-0100-000043000000}"/>
    <hyperlink ref="F479" r:id="rId69" xr:uid="{00000000-0004-0000-0100-000044000000}"/>
    <hyperlink ref="F486" r:id="rId70" xr:uid="{00000000-0004-0000-0100-000045000000}"/>
    <hyperlink ref="F494" r:id="rId71" xr:uid="{00000000-0004-0000-0100-000046000000}"/>
    <hyperlink ref="F502" r:id="rId72" xr:uid="{00000000-0004-0000-0100-000047000000}"/>
    <hyperlink ref="F510" r:id="rId73" xr:uid="{00000000-0004-0000-0100-000048000000}"/>
    <hyperlink ref="F515" r:id="rId74" xr:uid="{00000000-0004-0000-0100-000049000000}"/>
    <hyperlink ref="F519" r:id="rId75" xr:uid="{00000000-0004-0000-0100-00004A000000}"/>
    <hyperlink ref="F524" r:id="rId76" xr:uid="{00000000-0004-0000-0100-00004B000000}"/>
  </hyperlinks>
  <pageMargins left="0.39370078740157483" right="0.39370078740157483" top="0.39370078740157483" bottom="0.39370078740157483" header="0" footer="0"/>
  <pageSetup paperSize="9" scale="76" fitToHeight="100" orientation="portrait" r:id="rId77"/>
  <headerFooter>
    <oddFooter>&amp;CStrana &amp;P z &amp;N</oddFooter>
  </headerFooter>
  <drawing r:id="rId7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4"/>
  <sheetViews>
    <sheetView showGridLines="0" workbookViewId="0"/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2:46" ht="24.95" customHeight="1">
      <c r="B4" s="21"/>
      <c r="D4" s="22" t="s">
        <v>114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4" t="str">
        <f>'Rekapitulace stavby'!K6</f>
        <v>Zastávka Nemocnice</v>
      </c>
      <c r="F7" s="335"/>
      <c r="G7" s="335"/>
      <c r="H7" s="335"/>
      <c r="L7" s="21"/>
    </row>
    <row r="8" spans="2:46" ht="12" customHeight="1">
      <c r="B8" s="21"/>
      <c r="D8" s="28" t="s">
        <v>115</v>
      </c>
      <c r="L8" s="21"/>
    </row>
    <row r="9" spans="2:46" s="1" customFormat="1" ht="16.5" customHeight="1">
      <c r="B9" s="34"/>
      <c r="E9" s="334" t="s">
        <v>116</v>
      </c>
      <c r="F9" s="336"/>
      <c r="G9" s="336"/>
      <c r="H9" s="336"/>
      <c r="L9" s="34"/>
    </row>
    <row r="10" spans="2:46" s="1" customFormat="1" ht="12" customHeight="1">
      <c r="B10" s="34"/>
      <c r="D10" s="28" t="s">
        <v>117</v>
      </c>
      <c r="L10" s="34"/>
    </row>
    <row r="11" spans="2:46" s="1" customFormat="1" ht="16.5" customHeight="1">
      <c r="B11" s="34"/>
      <c r="E11" s="293" t="s">
        <v>776</v>
      </c>
      <c r="F11" s="336"/>
      <c r="G11" s="336"/>
      <c r="H11" s="336"/>
      <c r="L11" s="34"/>
    </row>
    <row r="12" spans="2:46" s="1" customFormat="1" ht="11.25">
      <c r="B12" s="34"/>
      <c r="L12" s="34"/>
    </row>
    <row r="13" spans="2:46" s="1" customFormat="1" ht="12" customHeight="1">
      <c r="B13" s="34"/>
      <c r="D13" s="28" t="s">
        <v>18</v>
      </c>
      <c r="F13" s="26" t="s">
        <v>79</v>
      </c>
      <c r="I13" s="28" t="s">
        <v>20</v>
      </c>
      <c r="J13" s="26" t="s">
        <v>79</v>
      </c>
      <c r="L13" s="34"/>
    </row>
    <row r="14" spans="2:46" s="1" customFormat="1" ht="12" customHeight="1">
      <c r="B14" s="34"/>
      <c r="D14" s="28" t="s">
        <v>22</v>
      </c>
      <c r="F14" s="26" t="s">
        <v>23</v>
      </c>
      <c r="I14" s="28" t="s">
        <v>24</v>
      </c>
      <c r="J14" s="51" t="str">
        <f>'Rekapitulace stavby'!AN8</f>
        <v>25. 9. 2024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8" t="s">
        <v>30</v>
      </c>
      <c r="I16" s="28" t="s">
        <v>31</v>
      </c>
      <c r="J16" s="26" t="s">
        <v>32</v>
      </c>
      <c r="L16" s="34"/>
    </row>
    <row r="17" spans="2:12" s="1" customFormat="1" ht="18" customHeight="1">
      <c r="B17" s="34"/>
      <c r="E17" s="26" t="s">
        <v>33</v>
      </c>
      <c r="I17" s="28" t="s">
        <v>34</v>
      </c>
      <c r="J17" s="26" t="s">
        <v>35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8" t="s">
        <v>36</v>
      </c>
      <c r="I19" s="28" t="s">
        <v>31</v>
      </c>
      <c r="J19" s="29" t="str">
        <f>'Rekapitulace stavby'!AN13</f>
        <v>Vyplň údaj</v>
      </c>
      <c r="L19" s="34"/>
    </row>
    <row r="20" spans="2:12" s="1" customFormat="1" ht="18" customHeight="1">
      <c r="B20" s="34"/>
      <c r="E20" s="337" t="str">
        <f>'Rekapitulace stavby'!E14</f>
        <v>Vyplň údaj</v>
      </c>
      <c r="F20" s="318"/>
      <c r="G20" s="318"/>
      <c r="H20" s="318"/>
      <c r="I20" s="28" t="s">
        <v>34</v>
      </c>
      <c r="J20" s="29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8" t="s">
        <v>38</v>
      </c>
      <c r="I22" s="28" t="s">
        <v>31</v>
      </c>
      <c r="J22" s="26" t="s">
        <v>39</v>
      </c>
      <c r="L22" s="34"/>
    </row>
    <row r="23" spans="2:12" s="1" customFormat="1" ht="18" customHeight="1">
      <c r="B23" s="34"/>
      <c r="E23" s="26" t="s">
        <v>40</v>
      </c>
      <c r="I23" s="28" t="s">
        <v>34</v>
      </c>
      <c r="J23" s="26" t="s">
        <v>41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8" t="s">
        <v>43</v>
      </c>
      <c r="I25" s="28" t="s">
        <v>31</v>
      </c>
      <c r="J25" s="26" t="s">
        <v>39</v>
      </c>
      <c r="L25" s="34"/>
    </row>
    <row r="26" spans="2:12" s="1" customFormat="1" ht="18" customHeight="1">
      <c r="B26" s="34"/>
      <c r="E26" s="26" t="s">
        <v>40</v>
      </c>
      <c r="I26" s="28" t="s">
        <v>34</v>
      </c>
      <c r="J26" s="26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8" t="s">
        <v>44</v>
      </c>
      <c r="L28" s="34"/>
    </row>
    <row r="29" spans="2:12" s="7" customFormat="1" ht="71.25" customHeight="1">
      <c r="B29" s="93"/>
      <c r="E29" s="323" t="s">
        <v>45</v>
      </c>
      <c r="F29" s="323"/>
      <c r="G29" s="323"/>
      <c r="H29" s="323"/>
      <c r="L29" s="93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25.35" customHeight="1">
      <c r="B32" s="34"/>
      <c r="D32" s="94" t="s">
        <v>46</v>
      </c>
      <c r="J32" s="65">
        <f>ROUND(J93, 2)</f>
        <v>0</v>
      </c>
      <c r="L32" s="34"/>
    </row>
    <row r="33" spans="2:12" s="1" customFormat="1" ht="6.95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14.45" customHeight="1">
      <c r="B34" s="34"/>
      <c r="F34" s="37" t="s">
        <v>48</v>
      </c>
      <c r="I34" s="37" t="s">
        <v>47</v>
      </c>
      <c r="J34" s="37" t="s">
        <v>49</v>
      </c>
      <c r="L34" s="34"/>
    </row>
    <row r="35" spans="2:12" s="1" customFormat="1" ht="14.45" customHeight="1">
      <c r="B35" s="34"/>
      <c r="D35" s="54" t="s">
        <v>50</v>
      </c>
      <c r="E35" s="28" t="s">
        <v>51</v>
      </c>
      <c r="F35" s="85">
        <f>ROUND((SUM(BE93:BE243)),  2)</f>
        <v>0</v>
      </c>
      <c r="I35" s="95">
        <v>0.21</v>
      </c>
      <c r="J35" s="85">
        <f>ROUND(((SUM(BE93:BE243))*I35),  2)</f>
        <v>0</v>
      </c>
      <c r="L35" s="34"/>
    </row>
    <row r="36" spans="2:12" s="1" customFormat="1" ht="14.45" customHeight="1">
      <c r="B36" s="34"/>
      <c r="E36" s="28" t="s">
        <v>52</v>
      </c>
      <c r="F36" s="85">
        <f>ROUND((SUM(BF93:BF243)),  2)</f>
        <v>0</v>
      </c>
      <c r="I36" s="95">
        <v>0.12</v>
      </c>
      <c r="J36" s="85">
        <f>ROUND(((SUM(BF93:BF243))*I36),  2)</f>
        <v>0</v>
      </c>
      <c r="L36" s="34"/>
    </row>
    <row r="37" spans="2:12" s="1" customFormat="1" ht="14.45" hidden="1" customHeight="1">
      <c r="B37" s="34"/>
      <c r="E37" s="28" t="s">
        <v>53</v>
      </c>
      <c r="F37" s="85">
        <f>ROUND((SUM(BG93:BG243)),  2)</f>
        <v>0</v>
      </c>
      <c r="I37" s="95">
        <v>0.21</v>
      </c>
      <c r="J37" s="85">
        <f>0</f>
        <v>0</v>
      </c>
      <c r="L37" s="34"/>
    </row>
    <row r="38" spans="2:12" s="1" customFormat="1" ht="14.45" hidden="1" customHeight="1">
      <c r="B38" s="34"/>
      <c r="E38" s="28" t="s">
        <v>54</v>
      </c>
      <c r="F38" s="85">
        <f>ROUND((SUM(BH93:BH243)),  2)</f>
        <v>0</v>
      </c>
      <c r="I38" s="95">
        <v>0.12</v>
      </c>
      <c r="J38" s="85">
        <f>0</f>
        <v>0</v>
      </c>
      <c r="L38" s="34"/>
    </row>
    <row r="39" spans="2:12" s="1" customFormat="1" ht="14.45" hidden="1" customHeight="1">
      <c r="B39" s="34"/>
      <c r="E39" s="28" t="s">
        <v>55</v>
      </c>
      <c r="F39" s="85">
        <f>ROUND((SUM(BI93:BI243)),  2)</f>
        <v>0</v>
      </c>
      <c r="I39" s="95">
        <v>0</v>
      </c>
      <c r="J39" s="85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6"/>
      <c r="D41" s="97" t="s">
        <v>56</v>
      </c>
      <c r="E41" s="56"/>
      <c r="F41" s="56"/>
      <c r="G41" s="98" t="s">
        <v>57</v>
      </c>
      <c r="H41" s="99" t="s">
        <v>58</v>
      </c>
      <c r="I41" s="56"/>
      <c r="J41" s="100">
        <f>SUM(J32:J39)</f>
        <v>0</v>
      </c>
      <c r="K41" s="101"/>
      <c r="L41" s="34"/>
    </row>
    <row r="42" spans="2:12" s="1" customFormat="1" ht="14.45" customHeight="1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34"/>
    </row>
    <row r="46" spans="2:12" s="1" customFormat="1" ht="6.95" customHeight="1"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34"/>
    </row>
    <row r="47" spans="2:12" s="1" customFormat="1" ht="24.95" customHeight="1">
      <c r="B47" s="34"/>
      <c r="C47" s="22" t="s">
        <v>119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8" t="s">
        <v>16</v>
      </c>
      <c r="L49" s="34"/>
    </row>
    <row r="50" spans="2:47" s="1" customFormat="1" ht="16.5" customHeight="1">
      <c r="B50" s="34"/>
      <c r="E50" s="334" t="str">
        <f>E7</f>
        <v>Zastávka Nemocnice</v>
      </c>
      <c r="F50" s="335"/>
      <c r="G50" s="335"/>
      <c r="H50" s="335"/>
      <c r="L50" s="34"/>
    </row>
    <row r="51" spans="2:47" ht="12" customHeight="1">
      <c r="B51" s="21"/>
      <c r="C51" s="28" t="s">
        <v>115</v>
      </c>
      <c r="L51" s="21"/>
    </row>
    <row r="52" spans="2:47" s="1" customFormat="1" ht="16.5" customHeight="1">
      <c r="B52" s="34"/>
      <c r="E52" s="334" t="s">
        <v>116</v>
      </c>
      <c r="F52" s="336"/>
      <c r="G52" s="336"/>
      <c r="H52" s="336"/>
      <c r="L52" s="34"/>
    </row>
    <row r="53" spans="2:47" s="1" customFormat="1" ht="12" customHeight="1">
      <c r="B53" s="34"/>
      <c r="C53" s="28" t="s">
        <v>117</v>
      </c>
      <c r="L53" s="34"/>
    </row>
    <row r="54" spans="2:47" s="1" customFormat="1" ht="16.5" customHeight="1">
      <c r="B54" s="34"/>
      <c r="E54" s="293" t="str">
        <f>E11</f>
        <v>01.2 - Opěrná zídka</v>
      </c>
      <c r="F54" s="336"/>
      <c r="G54" s="336"/>
      <c r="H54" s="336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8" t="s">
        <v>22</v>
      </c>
      <c r="F56" s="26" t="str">
        <f>F14</f>
        <v>Liberec</v>
      </c>
      <c r="I56" s="28" t="s">
        <v>24</v>
      </c>
      <c r="J56" s="51" t="str">
        <f>IF(J14="","",J14)</f>
        <v>25. 9. 2024</v>
      </c>
      <c r="L56" s="34"/>
    </row>
    <row r="57" spans="2:47" s="1" customFormat="1" ht="6.95" customHeight="1">
      <c r="B57" s="34"/>
      <c r="L57" s="34"/>
    </row>
    <row r="58" spans="2:47" s="1" customFormat="1" ht="15.2" customHeight="1">
      <c r="B58" s="34"/>
      <c r="C58" s="28" t="s">
        <v>30</v>
      </c>
      <c r="F58" s="26" t="str">
        <f>E17</f>
        <v>Statutární město Liberec</v>
      </c>
      <c r="I58" s="28" t="s">
        <v>38</v>
      </c>
      <c r="J58" s="32" t="str">
        <f>E23</f>
        <v xml:space="preserve">STORING spol. s r.o. </v>
      </c>
      <c r="L58" s="34"/>
    </row>
    <row r="59" spans="2:47" s="1" customFormat="1" ht="15.2" customHeight="1">
      <c r="B59" s="34"/>
      <c r="C59" s="28" t="s">
        <v>36</v>
      </c>
      <c r="F59" s="26" t="str">
        <f>IF(E20="","",E20)</f>
        <v>Vyplň údaj</v>
      </c>
      <c r="I59" s="28" t="s">
        <v>43</v>
      </c>
      <c r="J59" s="32" t="str">
        <f>E26</f>
        <v xml:space="preserve">STORING spol. s r.o. 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2" t="s">
        <v>120</v>
      </c>
      <c r="D61" s="96"/>
      <c r="E61" s="96"/>
      <c r="F61" s="96"/>
      <c r="G61" s="96"/>
      <c r="H61" s="96"/>
      <c r="I61" s="96"/>
      <c r="J61" s="103" t="s">
        <v>121</v>
      </c>
      <c r="K61" s="96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4" t="s">
        <v>78</v>
      </c>
      <c r="J63" s="65">
        <f>J93</f>
        <v>0</v>
      </c>
      <c r="L63" s="34"/>
      <c r="AU63" s="18" t="s">
        <v>122</v>
      </c>
    </row>
    <row r="64" spans="2:47" s="8" customFormat="1" ht="24.95" customHeight="1">
      <c r="B64" s="105"/>
      <c r="D64" s="106" t="s">
        <v>123</v>
      </c>
      <c r="E64" s="107"/>
      <c r="F64" s="107"/>
      <c r="G64" s="107"/>
      <c r="H64" s="107"/>
      <c r="I64" s="107"/>
      <c r="J64" s="108">
        <f>J94</f>
        <v>0</v>
      </c>
      <c r="L64" s="105"/>
    </row>
    <row r="65" spans="2:12" s="9" customFormat="1" ht="19.899999999999999" customHeight="1">
      <c r="B65" s="109"/>
      <c r="D65" s="110" t="s">
        <v>124</v>
      </c>
      <c r="E65" s="111"/>
      <c r="F65" s="111"/>
      <c r="G65" s="111"/>
      <c r="H65" s="111"/>
      <c r="I65" s="111"/>
      <c r="J65" s="112">
        <f>J95</f>
        <v>0</v>
      </c>
      <c r="L65" s="109"/>
    </row>
    <row r="66" spans="2:12" s="9" customFormat="1" ht="19.899999999999999" customHeight="1">
      <c r="B66" s="109"/>
      <c r="D66" s="110" t="s">
        <v>125</v>
      </c>
      <c r="E66" s="111"/>
      <c r="F66" s="111"/>
      <c r="G66" s="111"/>
      <c r="H66" s="111"/>
      <c r="I66" s="111"/>
      <c r="J66" s="112">
        <f>J133</f>
        <v>0</v>
      </c>
      <c r="L66" s="109"/>
    </row>
    <row r="67" spans="2:12" s="9" customFormat="1" ht="19.899999999999999" customHeight="1">
      <c r="B67" s="109"/>
      <c r="D67" s="110" t="s">
        <v>777</v>
      </c>
      <c r="E67" s="111"/>
      <c r="F67" s="111"/>
      <c r="G67" s="111"/>
      <c r="H67" s="111"/>
      <c r="I67" s="111"/>
      <c r="J67" s="112">
        <f>J146</f>
        <v>0</v>
      </c>
      <c r="L67" s="109"/>
    </row>
    <row r="68" spans="2:12" s="9" customFormat="1" ht="19.899999999999999" customHeight="1">
      <c r="B68" s="109"/>
      <c r="D68" s="110" t="s">
        <v>778</v>
      </c>
      <c r="E68" s="111"/>
      <c r="F68" s="111"/>
      <c r="G68" s="111"/>
      <c r="H68" s="111"/>
      <c r="I68" s="111"/>
      <c r="J68" s="112">
        <f>J154</f>
        <v>0</v>
      </c>
      <c r="L68" s="109"/>
    </row>
    <row r="69" spans="2:12" s="9" customFormat="1" ht="19.899999999999999" customHeight="1">
      <c r="B69" s="109"/>
      <c r="D69" s="110" t="s">
        <v>129</v>
      </c>
      <c r="E69" s="111"/>
      <c r="F69" s="111"/>
      <c r="G69" s="111"/>
      <c r="H69" s="111"/>
      <c r="I69" s="111"/>
      <c r="J69" s="112">
        <f>J175</f>
        <v>0</v>
      </c>
      <c r="L69" s="109"/>
    </row>
    <row r="70" spans="2:12" s="9" customFormat="1" ht="19.899999999999999" customHeight="1">
      <c r="B70" s="109"/>
      <c r="D70" s="110" t="s">
        <v>130</v>
      </c>
      <c r="E70" s="111"/>
      <c r="F70" s="111"/>
      <c r="G70" s="111"/>
      <c r="H70" s="111"/>
      <c r="I70" s="111"/>
      <c r="J70" s="112">
        <f>J198</f>
        <v>0</v>
      </c>
      <c r="L70" s="109"/>
    </row>
    <row r="71" spans="2:12" s="9" customFormat="1" ht="19.899999999999999" customHeight="1">
      <c r="B71" s="109"/>
      <c r="D71" s="110" t="s">
        <v>131</v>
      </c>
      <c r="E71" s="111"/>
      <c r="F71" s="111"/>
      <c r="G71" s="111"/>
      <c r="H71" s="111"/>
      <c r="I71" s="111"/>
      <c r="J71" s="112">
        <f>J241</f>
        <v>0</v>
      </c>
      <c r="L71" s="109"/>
    </row>
    <row r="72" spans="2:12" s="1" customFormat="1" ht="21.75" customHeight="1">
      <c r="B72" s="34"/>
      <c r="L72" s="34"/>
    </row>
    <row r="73" spans="2:12" s="1" customFormat="1" ht="6.95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4"/>
    </row>
    <row r="77" spans="2:12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4"/>
    </row>
    <row r="78" spans="2:12" s="1" customFormat="1" ht="24.95" customHeight="1">
      <c r="B78" s="34"/>
      <c r="C78" s="22" t="s">
        <v>132</v>
      </c>
      <c r="L78" s="34"/>
    </row>
    <row r="79" spans="2:12" s="1" customFormat="1" ht="6.95" customHeight="1">
      <c r="B79" s="34"/>
      <c r="L79" s="34"/>
    </row>
    <row r="80" spans="2:12" s="1" customFormat="1" ht="12" customHeight="1">
      <c r="B80" s="34"/>
      <c r="C80" s="28" t="s">
        <v>16</v>
      </c>
      <c r="L80" s="34"/>
    </row>
    <row r="81" spans="2:65" s="1" customFormat="1" ht="16.5" customHeight="1">
      <c r="B81" s="34"/>
      <c r="E81" s="334" t="str">
        <f>E7</f>
        <v>Zastávka Nemocnice</v>
      </c>
      <c r="F81" s="335"/>
      <c r="G81" s="335"/>
      <c r="H81" s="335"/>
      <c r="L81" s="34"/>
    </row>
    <row r="82" spans="2:65" ht="12" customHeight="1">
      <c r="B82" s="21"/>
      <c r="C82" s="28" t="s">
        <v>115</v>
      </c>
      <c r="L82" s="21"/>
    </row>
    <row r="83" spans="2:65" s="1" customFormat="1" ht="16.5" customHeight="1">
      <c r="B83" s="34"/>
      <c r="E83" s="334" t="s">
        <v>116</v>
      </c>
      <c r="F83" s="336"/>
      <c r="G83" s="336"/>
      <c r="H83" s="336"/>
      <c r="L83" s="34"/>
    </row>
    <row r="84" spans="2:65" s="1" customFormat="1" ht="12" customHeight="1">
      <c r="B84" s="34"/>
      <c r="C84" s="28" t="s">
        <v>117</v>
      </c>
      <c r="L84" s="34"/>
    </row>
    <row r="85" spans="2:65" s="1" customFormat="1" ht="16.5" customHeight="1">
      <c r="B85" s="34"/>
      <c r="E85" s="293" t="str">
        <f>E11</f>
        <v>01.2 - Opěrná zídka</v>
      </c>
      <c r="F85" s="336"/>
      <c r="G85" s="336"/>
      <c r="H85" s="336"/>
      <c r="L85" s="34"/>
    </row>
    <row r="86" spans="2:65" s="1" customFormat="1" ht="6.95" customHeight="1">
      <c r="B86" s="34"/>
      <c r="L86" s="34"/>
    </row>
    <row r="87" spans="2:65" s="1" customFormat="1" ht="12" customHeight="1">
      <c r="B87" s="34"/>
      <c r="C87" s="28" t="s">
        <v>22</v>
      </c>
      <c r="F87" s="26" t="str">
        <f>F14</f>
        <v>Liberec</v>
      </c>
      <c r="I87" s="28" t="s">
        <v>24</v>
      </c>
      <c r="J87" s="51" t="str">
        <f>IF(J14="","",J14)</f>
        <v>25. 9. 2024</v>
      </c>
      <c r="L87" s="34"/>
    </row>
    <row r="88" spans="2:65" s="1" customFormat="1" ht="6.95" customHeight="1">
      <c r="B88" s="34"/>
      <c r="L88" s="34"/>
    </row>
    <row r="89" spans="2:65" s="1" customFormat="1" ht="15.2" customHeight="1">
      <c r="B89" s="34"/>
      <c r="C89" s="28" t="s">
        <v>30</v>
      </c>
      <c r="F89" s="26" t="str">
        <f>E17</f>
        <v>Statutární město Liberec</v>
      </c>
      <c r="I89" s="28" t="s">
        <v>38</v>
      </c>
      <c r="J89" s="32" t="str">
        <f>E23</f>
        <v xml:space="preserve">STORING spol. s r.o. </v>
      </c>
      <c r="L89" s="34"/>
    </row>
    <row r="90" spans="2:65" s="1" customFormat="1" ht="15.2" customHeight="1">
      <c r="B90" s="34"/>
      <c r="C90" s="28" t="s">
        <v>36</v>
      </c>
      <c r="F90" s="26" t="str">
        <f>IF(E20="","",E20)</f>
        <v>Vyplň údaj</v>
      </c>
      <c r="I90" s="28" t="s">
        <v>43</v>
      </c>
      <c r="J90" s="32" t="str">
        <f>E26</f>
        <v xml:space="preserve">STORING spol. s r.o. </v>
      </c>
      <c r="L90" s="34"/>
    </row>
    <row r="91" spans="2:65" s="1" customFormat="1" ht="10.35" customHeight="1">
      <c r="B91" s="34"/>
      <c r="L91" s="34"/>
    </row>
    <row r="92" spans="2:65" s="10" customFormat="1" ht="29.25" customHeight="1">
      <c r="B92" s="113"/>
      <c r="C92" s="114" t="s">
        <v>133</v>
      </c>
      <c r="D92" s="115" t="s">
        <v>65</v>
      </c>
      <c r="E92" s="115" t="s">
        <v>61</v>
      </c>
      <c r="F92" s="115" t="s">
        <v>62</v>
      </c>
      <c r="G92" s="115" t="s">
        <v>134</v>
      </c>
      <c r="H92" s="115" t="s">
        <v>135</v>
      </c>
      <c r="I92" s="115" t="s">
        <v>136</v>
      </c>
      <c r="J92" s="115" t="s">
        <v>121</v>
      </c>
      <c r="K92" s="116" t="s">
        <v>137</v>
      </c>
      <c r="L92" s="113"/>
      <c r="M92" s="58" t="s">
        <v>79</v>
      </c>
      <c r="N92" s="59" t="s">
        <v>50</v>
      </c>
      <c r="O92" s="59" t="s">
        <v>138</v>
      </c>
      <c r="P92" s="59" t="s">
        <v>139</v>
      </c>
      <c r="Q92" s="59" t="s">
        <v>140</v>
      </c>
      <c r="R92" s="59" t="s">
        <v>141</v>
      </c>
      <c r="S92" s="59" t="s">
        <v>142</v>
      </c>
      <c r="T92" s="60" t="s">
        <v>143</v>
      </c>
    </row>
    <row r="93" spans="2:65" s="1" customFormat="1" ht="22.9" customHeight="1">
      <c r="B93" s="34"/>
      <c r="C93" s="63" t="s">
        <v>144</v>
      </c>
      <c r="J93" s="117">
        <f>BK93</f>
        <v>0</v>
      </c>
      <c r="L93" s="34"/>
      <c r="M93" s="61"/>
      <c r="N93" s="52"/>
      <c r="O93" s="52"/>
      <c r="P93" s="118">
        <f>P94</f>
        <v>0</v>
      </c>
      <c r="Q93" s="52"/>
      <c r="R93" s="118">
        <f>R94</f>
        <v>88.864932120000006</v>
      </c>
      <c r="S93" s="52"/>
      <c r="T93" s="119">
        <f>T94</f>
        <v>63.943999999999996</v>
      </c>
      <c r="AT93" s="18" t="s">
        <v>80</v>
      </c>
      <c r="AU93" s="18" t="s">
        <v>122</v>
      </c>
      <c r="BK93" s="120">
        <f>BK94</f>
        <v>0</v>
      </c>
    </row>
    <row r="94" spans="2:65" s="11" customFormat="1" ht="25.9" customHeight="1">
      <c r="B94" s="121"/>
      <c r="D94" s="122" t="s">
        <v>80</v>
      </c>
      <c r="E94" s="123" t="s">
        <v>145</v>
      </c>
      <c r="F94" s="123" t="s">
        <v>146</v>
      </c>
      <c r="I94" s="124"/>
      <c r="J94" s="125">
        <f>BK94</f>
        <v>0</v>
      </c>
      <c r="L94" s="121"/>
      <c r="M94" s="126"/>
      <c r="P94" s="127">
        <f>P95+P133+P146+P154+P175+P198+P241</f>
        <v>0</v>
      </c>
      <c r="R94" s="127">
        <f>R95+R133+R146+R154+R175+R198+R241</f>
        <v>88.864932120000006</v>
      </c>
      <c r="T94" s="128">
        <f>T95+T133+T146+T154+T175+T198+T241</f>
        <v>63.943999999999996</v>
      </c>
      <c r="AR94" s="122" t="s">
        <v>88</v>
      </c>
      <c r="AT94" s="129" t="s">
        <v>80</v>
      </c>
      <c r="AU94" s="129" t="s">
        <v>81</v>
      </c>
      <c r="AY94" s="122" t="s">
        <v>147</v>
      </c>
      <c r="BK94" s="130">
        <f>BK95+BK133+BK146+BK154+BK175+BK198+BK241</f>
        <v>0</v>
      </c>
    </row>
    <row r="95" spans="2:65" s="11" customFormat="1" ht="22.9" customHeight="1">
      <c r="B95" s="121"/>
      <c r="D95" s="122" t="s">
        <v>80</v>
      </c>
      <c r="E95" s="131" t="s">
        <v>88</v>
      </c>
      <c r="F95" s="131" t="s">
        <v>148</v>
      </c>
      <c r="I95" s="124"/>
      <c r="J95" s="132">
        <f>BK95</f>
        <v>0</v>
      </c>
      <c r="L95" s="121"/>
      <c r="M95" s="126"/>
      <c r="P95" s="127">
        <f>SUM(P96:P132)</f>
        <v>0</v>
      </c>
      <c r="R95" s="127">
        <f>SUM(R96:R132)</f>
        <v>0</v>
      </c>
      <c r="T95" s="128">
        <f>SUM(T96:T132)</f>
        <v>0</v>
      </c>
      <c r="AR95" s="122" t="s">
        <v>88</v>
      </c>
      <c r="AT95" s="129" t="s">
        <v>80</v>
      </c>
      <c r="AU95" s="129" t="s">
        <v>88</v>
      </c>
      <c r="AY95" s="122" t="s">
        <v>147</v>
      </c>
      <c r="BK95" s="130">
        <f>SUM(BK96:BK132)</f>
        <v>0</v>
      </c>
    </row>
    <row r="96" spans="2:65" s="1" customFormat="1" ht="37.9" customHeight="1">
      <c r="B96" s="34"/>
      <c r="C96" s="133" t="s">
        <v>88</v>
      </c>
      <c r="D96" s="133" t="s">
        <v>149</v>
      </c>
      <c r="E96" s="134" t="s">
        <v>779</v>
      </c>
      <c r="F96" s="135" t="s">
        <v>780</v>
      </c>
      <c r="G96" s="136" t="s">
        <v>152</v>
      </c>
      <c r="H96" s="137">
        <v>50</v>
      </c>
      <c r="I96" s="138"/>
      <c r="J96" s="139">
        <f>ROUND(I96*H96,2)</f>
        <v>0</v>
      </c>
      <c r="K96" s="135" t="s">
        <v>153</v>
      </c>
      <c r="L96" s="34"/>
      <c r="M96" s="140" t="s">
        <v>79</v>
      </c>
      <c r="N96" s="141" t="s">
        <v>51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154</v>
      </c>
      <c r="AT96" s="144" t="s">
        <v>149</v>
      </c>
      <c r="AU96" s="144" t="s">
        <v>90</v>
      </c>
      <c r="AY96" s="18" t="s">
        <v>147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88</v>
      </c>
      <c r="BK96" s="145">
        <f>ROUND(I96*H96,2)</f>
        <v>0</v>
      </c>
      <c r="BL96" s="18" t="s">
        <v>154</v>
      </c>
      <c r="BM96" s="144" t="s">
        <v>781</v>
      </c>
    </row>
    <row r="97" spans="2:65" s="1" customFormat="1" ht="11.25">
      <c r="B97" s="34"/>
      <c r="D97" s="146" t="s">
        <v>156</v>
      </c>
      <c r="F97" s="147" t="s">
        <v>782</v>
      </c>
      <c r="I97" s="148"/>
      <c r="L97" s="34"/>
      <c r="M97" s="149"/>
      <c r="T97" s="55"/>
      <c r="AT97" s="18" t="s">
        <v>156</v>
      </c>
      <c r="AU97" s="18" t="s">
        <v>90</v>
      </c>
    </row>
    <row r="98" spans="2:65" s="1" customFormat="1" ht="21.75" customHeight="1">
      <c r="B98" s="34"/>
      <c r="C98" s="133" t="s">
        <v>90</v>
      </c>
      <c r="D98" s="133" t="s">
        <v>149</v>
      </c>
      <c r="E98" s="134" t="s">
        <v>783</v>
      </c>
      <c r="F98" s="135" t="s">
        <v>784</v>
      </c>
      <c r="G98" s="136" t="s">
        <v>362</v>
      </c>
      <c r="H98" s="137">
        <v>4</v>
      </c>
      <c r="I98" s="138"/>
      <c r="J98" s="139">
        <f>ROUND(I98*H98,2)</f>
        <v>0</v>
      </c>
      <c r="K98" s="135" t="s">
        <v>153</v>
      </c>
      <c r="L98" s="34"/>
      <c r="M98" s="140" t="s">
        <v>79</v>
      </c>
      <c r="N98" s="141" t="s">
        <v>51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154</v>
      </c>
      <c r="AT98" s="144" t="s">
        <v>149</v>
      </c>
      <c r="AU98" s="144" t="s">
        <v>90</v>
      </c>
      <c r="AY98" s="18" t="s">
        <v>147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88</v>
      </c>
      <c r="BK98" s="145">
        <f>ROUND(I98*H98,2)</f>
        <v>0</v>
      </c>
      <c r="BL98" s="18" t="s">
        <v>154</v>
      </c>
      <c r="BM98" s="144" t="s">
        <v>785</v>
      </c>
    </row>
    <row r="99" spans="2:65" s="1" customFormat="1" ht="11.25">
      <c r="B99" s="34"/>
      <c r="D99" s="146" t="s">
        <v>156</v>
      </c>
      <c r="F99" s="147" t="s">
        <v>786</v>
      </c>
      <c r="I99" s="148"/>
      <c r="L99" s="34"/>
      <c r="M99" s="149"/>
      <c r="T99" s="55"/>
      <c r="AT99" s="18" t="s">
        <v>156</v>
      </c>
      <c r="AU99" s="18" t="s">
        <v>90</v>
      </c>
    </row>
    <row r="100" spans="2:65" s="1" customFormat="1" ht="33" customHeight="1">
      <c r="B100" s="34"/>
      <c r="C100" s="133" t="s">
        <v>167</v>
      </c>
      <c r="D100" s="133" t="s">
        <v>149</v>
      </c>
      <c r="E100" s="134" t="s">
        <v>212</v>
      </c>
      <c r="F100" s="135" t="s">
        <v>213</v>
      </c>
      <c r="G100" s="136" t="s">
        <v>198</v>
      </c>
      <c r="H100" s="137">
        <v>17.399999999999999</v>
      </c>
      <c r="I100" s="138"/>
      <c r="J100" s="139">
        <f>ROUND(I100*H100,2)</f>
        <v>0</v>
      </c>
      <c r="K100" s="135" t="s">
        <v>153</v>
      </c>
      <c r="L100" s="34"/>
      <c r="M100" s="140" t="s">
        <v>79</v>
      </c>
      <c r="N100" s="141" t="s">
        <v>51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154</v>
      </c>
      <c r="AT100" s="144" t="s">
        <v>149</v>
      </c>
      <c r="AU100" s="144" t="s">
        <v>90</v>
      </c>
      <c r="AY100" s="18" t="s">
        <v>147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88</v>
      </c>
      <c r="BK100" s="145">
        <f>ROUND(I100*H100,2)</f>
        <v>0</v>
      </c>
      <c r="BL100" s="18" t="s">
        <v>154</v>
      </c>
      <c r="BM100" s="144" t="s">
        <v>787</v>
      </c>
    </row>
    <row r="101" spans="2:65" s="1" customFormat="1" ht="11.25">
      <c r="B101" s="34"/>
      <c r="D101" s="146" t="s">
        <v>156</v>
      </c>
      <c r="F101" s="147" t="s">
        <v>215</v>
      </c>
      <c r="I101" s="148"/>
      <c r="L101" s="34"/>
      <c r="M101" s="149"/>
      <c r="T101" s="55"/>
      <c r="AT101" s="18" t="s">
        <v>156</v>
      </c>
      <c r="AU101" s="18" t="s">
        <v>90</v>
      </c>
    </row>
    <row r="102" spans="2:65" s="12" customFormat="1" ht="11.25">
      <c r="B102" s="150"/>
      <c r="D102" s="151" t="s">
        <v>158</v>
      </c>
      <c r="E102" s="152" t="s">
        <v>79</v>
      </c>
      <c r="F102" s="153" t="s">
        <v>788</v>
      </c>
      <c r="H102" s="152" t="s">
        <v>79</v>
      </c>
      <c r="I102" s="154"/>
      <c r="L102" s="150"/>
      <c r="M102" s="155"/>
      <c r="T102" s="156"/>
      <c r="AT102" s="152" t="s">
        <v>158</v>
      </c>
      <c r="AU102" s="152" t="s">
        <v>90</v>
      </c>
      <c r="AV102" s="12" t="s">
        <v>88</v>
      </c>
      <c r="AW102" s="12" t="s">
        <v>42</v>
      </c>
      <c r="AX102" s="12" t="s">
        <v>81</v>
      </c>
      <c r="AY102" s="152" t="s">
        <v>147</v>
      </c>
    </row>
    <row r="103" spans="2:65" s="13" customFormat="1" ht="11.25">
      <c r="B103" s="157"/>
      <c r="D103" s="151" t="s">
        <v>158</v>
      </c>
      <c r="E103" s="158" t="s">
        <v>79</v>
      </c>
      <c r="F103" s="159" t="s">
        <v>789</v>
      </c>
      <c r="H103" s="160">
        <v>17.399999999999999</v>
      </c>
      <c r="I103" s="161"/>
      <c r="L103" s="157"/>
      <c r="M103" s="162"/>
      <c r="T103" s="163"/>
      <c r="AT103" s="158" t="s">
        <v>158</v>
      </c>
      <c r="AU103" s="158" t="s">
        <v>90</v>
      </c>
      <c r="AV103" s="13" t="s">
        <v>90</v>
      </c>
      <c r="AW103" s="13" t="s">
        <v>42</v>
      </c>
      <c r="AX103" s="13" t="s">
        <v>88</v>
      </c>
      <c r="AY103" s="158" t="s">
        <v>147</v>
      </c>
    </row>
    <row r="104" spans="2:65" s="1" customFormat="1" ht="24.2" customHeight="1">
      <c r="B104" s="34"/>
      <c r="C104" s="133" t="s">
        <v>154</v>
      </c>
      <c r="D104" s="133" t="s">
        <v>149</v>
      </c>
      <c r="E104" s="134" t="s">
        <v>790</v>
      </c>
      <c r="F104" s="135" t="s">
        <v>791</v>
      </c>
      <c r="G104" s="136" t="s">
        <v>362</v>
      </c>
      <c r="H104" s="137">
        <v>4</v>
      </c>
      <c r="I104" s="138"/>
      <c r="J104" s="139">
        <f>ROUND(I104*H104,2)</f>
        <v>0</v>
      </c>
      <c r="K104" s="135" t="s">
        <v>153</v>
      </c>
      <c r="L104" s="34"/>
      <c r="M104" s="140" t="s">
        <v>79</v>
      </c>
      <c r="N104" s="141" t="s">
        <v>51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154</v>
      </c>
      <c r="AT104" s="144" t="s">
        <v>149</v>
      </c>
      <c r="AU104" s="144" t="s">
        <v>90</v>
      </c>
      <c r="AY104" s="18" t="s">
        <v>147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88</v>
      </c>
      <c r="BK104" s="145">
        <f>ROUND(I104*H104,2)</f>
        <v>0</v>
      </c>
      <c r="BL104" s="18" t="s">
        <v>154</v>
      </c>
      <c r="BM104" s="144" t="s">
        <v>792</v>
      </c>
    </row>
    <row r="105" spans="2:65" s="1" customFormat="1" ht="11.25">
      <c r="B105" s="34"/>
      <c r="D105" s="146" t="s">
        <v>156</v>
      </c>
      <c r="F105" s="147" t="s">
        <v>793</v>
      </c>
      <c r="I105" s="148"/>
      <c r="L105" s="34"/>
      <c r="M105" s="149"/>
      <c r="T105" s="55"/>
      <c r="AT105" s="18" t="s">
        <v>156</v>
      </c>
      <c r="AU105" s="18" t="s">
        <v>90</v>
      </c>
    </row>
    <row r="106" spans="2:65" s="1" customFormat="1" ht="24.2" customHeight="1">
      <c r="B106" s="34"/>
      <c r="C106" s="133" t="s">
        <v>180</v>
      </c>
      <c r="D106" s="133" t="s">
        <v>149</v>
      </c>
      <c r="E106" s="134" t="s">
        <v>794</v>
      </c>
      <c r="F106" s="135" t="s">
        <v>795</v>
      </c>
      <c r="G106" s="136" t="s">
        <v>152</v>
      </c>
      <c r="H106" s="137">
        <v>50</v>
      </c>
      <c r="I106" s="138"/>
      <c r="J106" s="139">
        <f>ROUND(I106*H106,2)</f>
        <v>0</v>
      </c>
      <c r="K106" s="135" t="s">
        <v>153</v>
      </c>
      <c r="L106" s="34"/>
      <c r="M106" s="140" t="s">
        <v>79</v>
      </c>
      <c r="N106" s="141" t="s">
        <v>51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154</v>
      </c>
      <c r="AT106" s="144" t="s">
        <v>149</v>
      </c>
      <c r="AU106" s="144" t="s">
        <v>90</v>
      </c>
      <c r="AY106" s="18" t="s">
        <v>147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88</v>
      </c>
      <c r="BK106" s="145">
        <f>ROUND(I106*H106,2)</f>
        <v>0</v>
      </c>
      <c r="BL106" s="18" t="s">
        <v>154</v>
      </c>
      <c r="BM106" s="144" t="s">
        <v>796</v>
      </c>
    </row>
    <row r="107" spans="2:65" s="1" customFormat="1" ht="11.25">
      <c r="B107" s="34"/>
      <c r="D107" s="146" t="s">
        <v>156</v>
      </c>
      <c r="F107" s="147" t="s">
        <v>797</v>
      </c>
      <c r="I107" s="148"/>
      <c r="L107" s="34"/>
      <c r="M107" s="149"/>
      <c r="T107" s="55"/>
      <c r="AT107" s="18" t="s">
        <v>156</v>
      </c>
      <c r="AU107" s="18" t="s">
        <v>90</v>
      </c>
    </row>
    <row r="108" spans="2:65" s="1" customFormat="1" ht="24.2" customHeight="1">
      <c r="B108" s="34"/>
      <c r="C108" s="133" t="s">
        <v>187</v>
      </c>
      <c r="D108" s="133" t="s">
        <v>149</v>
      </c>
      <c r="E108" s="134" t="s">
        <v>798</v>
      </c>
      <c r="F108" s="135" t="s">
        <v>799</v>
      </c>
      <c r="G108" s="136" t="s">
        <v>362</v>
      </c>
      <c r="H108" s="137">
        <v>76</v>
      </c>
      <c r="I108" s="138"/>
      <c r="J108" s="139">
        <f>ROUND(I108*H108,2)</f>
        <v>0</v>
      </c>
      <c r="K108" s="135" t="s">
        <v>153</v>
      </c>
      <c r="L108" s="34"/>
      <c r="M108" s="140" t="s">
        <v>79</v>
      </c>
      <c r="N108" s="141" t="s">
        <v>51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154</v>
      </c>
      <c r="AT108" s="144" t="s">
        <v>149</v>
      </c>
      <c r="AU108" s="144" t="s">
        <v>90</v>
      </c>
      <c r="AY108" s="18" t="s">
        <v>147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88</v>
      </c>
      <c r="BK108" s="145">
        <f>ROUND(I108*H108,2)</f>
        <v>0</v>
      </c>
      <c r="BL108" s="18" t="s">
        <v>154</v>
      </c>
      <c r="BM108" s="144" t="s">
        <v>800</v>
      </c>
    </row>
    <row r="109" spans="2:65" s="1" customFormat="1" ht="11.25">
      <c r="B109" s="34"/>
      <c r="D109" s="146" t="s">
        <v>156</v>
      </c>
      <c r="F109" s="147" t="s">
        <v>801</v>
      </c>
      <c r="I109" s="148"/>
      <c r="L109" s="34"/>
      <c r="M109" s="149"/>
      <c r="T109" s="55"/>
      <c r="AT109" s="18" t="s">
        <v>156</v>
      </c>
      <c r="AU109" s="18" t="s">
        <v>90</v>
      </c>
    </row>
    <row r="110" spans="2:65" s="12" customFormat="1" ht="11.25">
      <c r="B110" s="150"/>
      <c r="D110" s="151" t="s">
        <v>158</v>
      </c>
      <c r="E110" s="152" t="s">
        <v>79</v>
      </c>
      <c r="F110" s="153" t="s">
        <v>802</v>
      </c>
      <c r="H110" s="152" t="s">
        <v>79</v>
      </c>
      <c r="I110" s="154"/>
      <c r="L110" s="150"/>
      <c r="M110" s="155"/>
      <c r="T110" s="156"/>
      <c r="AT110" s="152" t="s">
        <v>158</v>
      </c>
      <c r="AU110" s="152" t="s">
        <v>90</v>
      </c>
      <c r="AV110" s="12" t="s">
        <v>88</v>
      </c>
      <c r="AW110" s="12" t="s">
        <v>42</v>
      </c>
      <c r="AX110" s="12" t="s">
        <v>81</v>
      </c>
      <c r="AY110" s="152" t="s">
        <v>147</v>
      </c>
    </row>
    <row r="111" spans="2:65" s="13" customFormat="1" ht="11.25">
      <c r="B111" s="157"/>
      <c r="D111" s="151" t="s">
        <v>158</v>
      </c>
      <c r="E111" s="158" t="s">
        <v>79</v>
      </c>
      <c r="F111" s="159" t="s">
        <v>803</v>
      </c>
      <c r="H111" s="160">
        <v>76</v>
      </c>
      <c r="I111" s="161"/>
      <c r="L111" s="157"/>
      <c r="M111" s="162"/>
      <c r="T111" s="163"/>
      <c r="AT111" s="158" t="s">
        <v>158</v>
      </c>
      <c r="AU111" s="158" t="s">
        <v>90</v>
      </c>
      <c r="AV111" s="13" t="s">
        <v>90</v>
      </c>
      <c r="AW111" s="13" t="s">
        <v>42</v>
      </c>
      <c r="AX111" s="13" t="s">
        <v>88</v>
      </c>
      <c r="AY111" s="158" t="s">
        <v>147</v>
      </c>
    </row>
    <row r="112" spans="2:65" s="1" customFormat="1" ht="24.2" customHeight="1">
      <c r="B112" s="34"/>
      <c r="C112" s="133" t="s">
        <v>195</v>
      </c>
      <c r="D112" s="133" t="s">
        <v>149</v>
      </c>
      <c r="E112" s="134" t="s">
        <v>804</v>
      </c>
      <c r="F112" s="135" t="s">
        <v>805</v>
      </c>
      <c r="G112" s="136" t="s">
        <v>152</v>
      </c>
      <c r="H112" s="137">
        <v>750</v>
      </c>
      <c r="I112" s="138"/>
      <c r="J112" s="139">
        <f>ROUND(I112*H112,2)</f>
        <v>0</v>
      </c>
      <c r="K112" s="135" t="s">
        <v>153</v>
      </c>
      <c r="L112" s="34"/>
      <c r="M112" s="140" t="s">
        <v>79</v>
      </c>
      <c r="N112" s="141" t="s">
        <v>51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154</v>
      </c>
      <c r="AT112" s="144" t="s">
        <v>149</v>
      </c>
      <c r="AU112" s="144" t="s">
        <v>90</v>
      </c>
      <c r="AY112" s="18" t="s">
        <v>147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88</v>
      </c>
      <c r="BK112" s="145">
        <f>ROUND(I112*H112,2)</f>
        <v>0</v>
      </c>
      <c r="BL112" s="18" t="s">
        <v>154</v>
      </c>
      <c r="BM112" s="144" t="s">
        <v>806</v>
      </c>
    </row>
    <row r="113" spans="2:65" s="1" customFormat="1" ht="11.25">
      <c r="B113" s="34"/>
      <c r="D113" s="146" t="s">
        <v>156</v>
      </c>
      <c r="F113" s="147" t="s">
        <v>807</v>
      </c>
      <c r="I113" s="148"/>
      <c r="L113" s="34"/>
      <c r="M113" s="149"/>
      <c r="T113" s="55"/>
      <c r="AT113" s="18" t="s">
        <v>156</v>
      </c>
      <c r="AU113" s="18" t="s">
        <v>90</v>
      </c>
    </row>
    <row r="114" spans="2:65" s="12" customFormat="1" ht="11.25">
      <c r="B114" s="150"/>
      <c r="D114" s="151" t="s">
        <v>158</v>
      </c>
      <c r="E114" s="152" t="s">
        <v>79</v>
      </c>
      <c r="F114" s="153" t="s">
        <v>802</v>
      </c>
      <c r="H114" s="152" t="s">
        <v>79</v>
      </c>
      <c r="I114" s="154"/>
      <c r="L114" s="150"/>
      <c r="M114" s="155"/>
      <c r="T114" s="156"/>
      <c r="AT114" s="152" t="s">
        <v>158</v>
      </c>
      <c r="AU114" s="152" t="s">
        <v>90</v>
      </c>
      <c r="AV114" s="12" t="s">
        <v>88</v>
      </c>
      <c r="AW114" s="12" t="s">
        <v>42</v>
      </c>
      <c r="AX114" s="12" t="s">
        <v>81</v>
      </c>
      <c r="AY114" s="152" t="s">
        <v>147</v>
      </c>
    </row>
    <row r="115" spans="2:65" s="13" customFormat="1" ht="11.25">
      <c r="B115" s="157"/>
      <c r="D115" s="151" t="s">
        <v>158</v>
      </c>
      <c r="E115" s="158" t="s">
        <v>79</v>
      </c>
      <c r="F115" s="159" t="s">
        <v>808</v>
      </c>
      <c r="H115" s="160">
        <v>750</v>
      </c>
      <c r="I115" s="161"/>
      <c r="L115" s="157"/>
      <c r="M115" s="162"/>
      <c r="T115" s="163"/>
      <c r="AT115" s="158" t="s">
        <v>158</v>
      </c>
      <c r="AU115" s="158" t="s">
        <v>90</v>
      </c>
      <c r="AV115" s="13" t="s">
        <v>90</v>
      </c>
      <c r="AW115" s="13" t="s">
        <v>42</v>
      </c>
      <c r="AX115" s="13" t="s">
        <v>88</v>
      </c>
      <c r="AY115" s="158" t="s">
        <v>147</v>
      </c>
    </row>
    <row r="116" spans="2:65" s="1" customFormat="1" ht="37.9" customHeight="1">
      <c r="B116" s="34"/>
      <c r="C116" s="133" t="s">
        <v>211</v>
      </c>
      <c r="D116" s="133" t="s">
        <v>149</v>
      </c>
      <c r="E116" s="134" t="s">
        <v>237</v>
      </c>
      <c r="F116" s="135" t="s">
        <v>238</v>
      </c>
      <c r="G116" s="136" t="s">
        <v>198</v>
      </c>
      <c r="H116" s="137">
        <v>17.399999999999999</v>
      </c>
      <c r="I116" s="138"/>
      <c r="J116" s="139">
        <f>ROUND(I116*H116,2)</f>
        <v>0</v>
      </c>
      <c r="K116" s="135" t="s">
        <v>153</v>
      </c>
      <c r="L116" s="34"/>
      <c r="M116" s="140" t="s">
        <v>79</v>
      </c>
      <c r="N116" s="141" t="s">
        <v>51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154</v>
      </c>
      <c r="AT116" s="144" t="s">
        <v>149</v>
      </c>
      <c r="AU116" s="144" t="s">
        <v>90</v>
      </c>
      <c r="AY116" s="18" t="s">
        <v>147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88</v>
      </c>
      <c r="BK116" s="145">
        <f>ROUND(I116*H116,2)</f>
        <v>0</v>
      </c>
      <c r="BL116" s="18" t="s">
        <v>154</v>
      </c>
      <c r="BM116" s="144" t="s">
        <v>239</v>
      </c>
    </row>
    <row r="117" spans="2:65" s="1" customFormat="1" ht="11.25">
      <c r="B117" s="34"/>
      <c r="D117" s="146" t="s">
        <v>156</v>
      </c>
      <c r="F117" s="147" t="s">
        <v>240</v>
      </c>
      <c r="I117" s="148"/>
      <c r="L117" s="34"/>
      <c r="M117" s="149"/>
      <c r="T117" s="55"/>
      <c r="AT117" s="18" t="s">
        <v>156</v>
      </c>
      <c r="AU117" s="18" t="s">
        <v>90</v>
      </c>
    </row>
    <row r="118" spans="2:65" s="12" customFormat="1" ht="11.25">
      <c r="B118" s="150"/>
      <c r="D118" s="151" t="s">
        <v>158</v>
      </c>
      <c r="E118" s="152" t="s">
        <v>79</v>
      </c>
      <c r="F118" s="153" t="s">
        <v>241</v>
      </c>
      <c r="H118" s="152" t="s">
        <v>79</v>
      </c>
      <c r="I118" s="154"/>
      <c r="L118" s="150"/>
      <c r="M118" s="155"/>
      <c r="T118" s="156"/>
      <c r="AT118" s="152" t="s">
        <v>158</v>
      </c>
      <c r="AU118" s="152" t="s">
        <v>90</v>
      </c>
      <c r="AV118" s="12" t="s">
        <v>88</v>
      </c>
      <c r="AW118" s="12" t="s">
        <v>42</v>
      </c>
      <c r="AX118" s="12" t="s">
        <v>81</v>
      </c>
      <c r="AY118" s="152" t="s">
        <v>147</v>
      </c>
    </row>
    <row r="119" spans="2:65" s="13" customFormat="1" ht="11.25">
      <c r="B119" s="157"/>
      <c r="D119" s="151" t="s">
        <v>158</v>
      </c>
      <c r="E119" s="158" t="s">
        <v>79</v>
      </c>
      <c r="F119" s="159" t="s">
        <v>809</v>
      </c>
      <c r="H119" s="160">
        <v>17.399999999999999</v>
      </c>
      <c r="I119" s="161"/>
      <c r="L119" s="157"/>
      <c r="M119" s="162"/>
      <c r="T119" s="163"/>
      <c r="AT119" s="158" t="s">
        <v>158</v>
      </c>
      <c r="AU119" s="158" t="s">
        <v>90</v>
      </c>
      <c r="AV119" s="13" t="s">
        <v>90</v>
      </c>
      <c r="AW119" s="13" t="s">
        <v>42</v>
      </c>
      <c r="AX119" s="13" t="s">
        <v>88</v>
      </c>
      <c r="AY119" s="158" t="s">
        <v>147</v>
      </c>
    </row>
    <row r="120" spans="2:65" s="1" customFormat="1" ht="37.9" customHeight="1">
      <c r="B120" s="34"/>
      <c r="C120" s="133" t="s">
        <v>218</v>
      </c>
      <c r="D120" s="133" t="s">
        <v>149</v>
      </c>
      <c r="E120" s="134" t="s">
        <v>245</v>
      </c>
      <c r="F120" s="135" t="s">
        <v>246</v>
      </c>
      <c r="G120" s="136" t="s">
        <v>198</v>
      </c>
      <c r="H120" s="137">
        <v>174</v>
      </c>
      <c r="I120" s="138"/>
      <c r="J120" s="139">
        <f>ROUND(I120*H120,2)</f>
        <v>0</v>
      </c>
      <c r="K120" s="135" t="s">
        <v>153</v>
      </c>
      <c r="L120" s="34"/>
      <c r="M120" s="140" t="s">
        <v>79</v>
      </c>
      <c r="N120" s="141" t="s">
        <v>51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154</v>
      </c>
      <c r="AT120" s="144" t="s">
        <v>149</v>
      </c>
      <c r="AU120" s="144" t="s">
        <v>90</v>
      </c>
      <c r="AY120" s="18" t="s">
        <v>147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88</v>
      </c>
      <c r="BK120" s="145">
        <f>ROUND(I120*H120,2)</f>
        <v>0</v>
      </c>
      <c r="BL120" s="18" t="s">
        <v>154</v>
      </c>
      <c r="BM120" s="144" t="s">
        <v>810</v>
      </c>
    </row>
    <row r="121" spans="2:65" s="1" customFormat="1" ht="11.25">
      <c r="B121" s="34"/>
      <c r="D121" s="146" t="s">
        <v>156</v>
      </c>
      <c r="F121" s="147" t="s">
        <v>248</v>
      </c>
      <c r="I121" s="148"/>
      <c r="L121" s="34"/>
      <c r="M121" s="149"/>
      <c r="T121" s="55"/>
      <c r="AT121" s="18" t="s">
        <v>156</v>
      </c>
      <c r="AU121" s="18" t="s">
        <v>90</v>
      </c>
    </row>
    <row r="122" spans="2:65" s="12" customFormat="1" ht="11.25">
      <c r="B122" s="150"/>
      <c r="D122" s="151" t="s">
        <v>158</v>
      </c>
      <c r="E122" s="152" t="s">
        <v>79</v>
      </c>
      <c r="F122" s="153" t="s">
        <v>802</v>
      </c>
      <c r="H122" s="152" t="s">
        <v>79</v>
      </c>
      <c r="I122" s="154"/>
      <c r="L122" s="150"/>
      <c r="M122" s="155"/>
      <c r="T122" s="156"/>
      <c r="AT122" s="152" t="s">
        <v>158</v>
      </c>
      <c r="AU122" s="152" t="s">
        <v>90</v>
      </c>
      <c r="AV122" s="12" t="s">
        <v>88</v>
      </c>
      <c r="AW122" s="12" t="s">
        <v>42</v>
      </c>
      <c r="AX122" s="12" t="s">
        <v>81</v>
      </c>
      <c r="AY122" s="152" t="s">
        <v>147</v>
      </c>
    </row>
    <row r="123" spans="2:65" s="13" customFormat="1" ht="11.25">
      <c r="B123" s="157"/>
      <c r="D123" s="151" t="s">
        <v>158</v>
      </c>
      <c r="E123" s="158" t="s">
        <v>79</v>
      </c>
      <c r="F123" s="159" t="s">
        <v>811</v>
      </c>
      <c r="H123" s="160">
        <v>174</v>
      </c>
      <c r="I123" s="161"/>
      <c r="L123" s="157"/>
      <c r="M123" s="162"/>
      <c r="T123" s="163"/>
      <c r="AT123" s="158" t="s">
        <v>158</v>
      </c>
      <c r="AU123" s="158" t="s">
        <v>90</v>
      </c>
      <c r="AV123" s="13" t="s">
        <v>90</v>
      </c>
      <c r="AW123" s="13" t="s">
        <v>42</v>
      </c>
      <c r="AX123" s="13" t="s">
        <v>88</v>
      </c>
      <c r="AY123" s="158" t="s">
        <v>147</v>
      </c>
    </row>
    <row r="124" spans="2:65" s="1" customFormat="1" ht="33" customHeight="1">
      <c r="B124" s="34"/>
      <c r="C124" s="133" t="s">
        <v>225</v>
      </c>
      <c r="D124" s="133" t="s">
        <v>149</v>
      </c>
      <c r="E124" s="134" t="s">
        <v>258</v>
      </c>
      <c r="F124" s="135" t="s">
        <v>259</v>
      </c>
      <c r="G124" s="136" t="s">
        <v>260</v>
      </c>
      <c r="H124" s="137">
        <v>34.799999999999997</v>
      </c>
      <c r="I124" s="138"/>
      <c r="J124" s="139">
        <f>ROUND(I124*H124,2)</f>
        <v>0</v>
      </c>
      <c r="K124" s="135" t="s">
        <v>153</v>
      </c>
      <c r="L124" s="34"/>
      <c r="M124" s="140" t="s">
        <v>79</v>
      </c>
      <c r="N124" s="141" t="s">
        <v>51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154</v>
      </c>
      <c r="AT124" s="144" t="s">
        <v>149</v>
      </c>
      <c r="AU124" s="144" t="s">
        <v>90</v>
      </c>
      <c r="AY124" s="18" t="s">
        <v>147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88</v>
      </c>
      <c r="BK124" s="145">
        <f>ROUND(I124*H124,2)</f>
        <v>0</v>
      </c>
      <c r="BL124" s="18" t="s">
        <v>154</v>
      </c>
      <c r="BM124" s="144" t="s">
        <v>261</v>
      </c>
    </row>
    <row r="125" spans="2:65" s="1" customFormat="1" ht="11.25">
      <c r="B125" s="34"/>
      <c r="D125" s="146" t="s">
        <v>156</v>
      </c>
      <c r="F125" s="147" t="s">
        <v>262</v>
      </c>
      <c r="I125" s="148"/>
      <c r="L125" s="34"/>
      <c r="M125" s="149"/>
      <c r="T125" s="55"/>
      <c r="AT125" s="18" t="s">
        <v>156</v>
      </c>
      <c r="AU125" s="18" t="s">
        <v>90</v>
      </c>
    </row>
    <row r="126" spans="2:65" s="13" customFormat="1" ht="11.25">
      <c r="B126" s="157"/>
      <c r="D126" s="151" t="s">
        <v>158</v>
      </c>
      <c r="E126" s="158" t="s">
        <v>79</v>
      </c>
      <c r="F126" s="159" t="s">
        <v>812</v>
      </c>
      <c r="H126" s="160">
        <v>34.799999999999997</v>
      </c>
      <c r="I126" s="161"/>
      <c r="L126" s="157"/>
      <c r="M126" s="162"/>
      <c r="T126" s="163"/>
      <c r="AT126" s="158" t="s">
        <v>158</v>
      </c>
      <c r="AU126" s="158" t="s">
        <v>90</v>
      </c>
      <c r="AV126" s="13" t="s">
        <v>90</v>
      </c>
      <c r="AW126" s="13" t="s">
        <v>42</v>
      </c>
      <c r="AX126" s="13" t="s">
        <v>88</v>
      </c>
      <c r="AY126" s="158" t="s">
        <v>147</v>
      </c>
    </row>
    <row r="127" spans="2:65" s="1" customFormat="1" ht="24.2" customHeight="1">
      <c r="B127" s="34"/>
      <c r="C127" s="133" t="s">
        <v>236</v>
      </c>
      <c r="D127" s="133" t="s">
        <v>149</v>
      </c>
      <c r="E127" s="134" t="s">
        <v>813</v>
      </c>
      <c r="F127" s="135" t="s">
        <v>814</v>
      </c>
      <c r="G127" s="136" t="s">
        <v>362</v>
      </c>
      <c r="H127" s="137">
        <v>4</v>
      </c>
      <c r="I127" s="138"/>
      <c r="J127" s="139">
        <f>ROUND(I127*H127,2)</f>
        <v>0</v>
      </c>
      <c r="K127" s="135" t="s">
        <v>79</v>
      </c>
      <c r="L127" s="34"/>
      <c r="M127" s="140" t="s">
        <v>79</v>
      </c>
      <c r="N127" s="141" t="s">
        <v>51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154</v>
      </c>
      <c r="AT127" s="144" t="s">
        <v>149</v>
      </c>
      <c r="AU127" s="144" t="s">
        <v>90</v>
      </c>
      <c r="AY127" s="18" t="s">
        <v>147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88</v>
      </c>
      <c r="BK127" s="145">
        <f>ROUND(I127*H127,2)</f>
        <v>0</v>
      </c>
      <c r="BL127" s="18" t="s">
        <v>154</v>
      </c>
      <c r="BM127" s="144" t="s">
        <v>815</v>
      </c>
    </row>
    <row r="128" spans="2:65" s="1" customFormat="1" ht="37.9" customHeight="1">
      <c r="B128" s="34"/>
      <c r="C128" s="133" t="s">
        <v>8</v>
      </c>
      <c r="D128" s="133" t="s">
        <v>149</v>
      </c>
      <c r="E128" s="134" t="s">
        <v>816</v>
      </c>
      <c r="F128" s="135" t="s">
        <v>817</v>
      </c>
      <c r="G128" s="136" t="s">
        <v>152</v>
      </c>
      <c r="H128" s="137">
        <v>50</v>
      </c>
      <c r="I128" s="138"/>
      <c r="J128" s="139">
        <f>ROUND(I128*H128,2)</f>
        <v>0</v>
      </c>
      <c r="K128" s="135" t="s">
        <v>79</v>
      </c>
      <c r="L128" s="34"/>
      <c r="M128" s="140" t="s">
        <v>79</v>
      </c>
      <c r="N128" s="141" t="s">
        <v>51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154</v>
      </c>
      <c r="AT128" s="144" t="s">
        <v>149</v>
      </c>
      <c r="AU128" s="144" t="s">
        <v>90</v>
      </c>
      <c r="AY128" s="18" t="s">
        <v>147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88</v>
      </c>
      <c r="BK128" s="145">
        <f>ROUND(I128*H128,2)</f>
        <v>0</v>
      </c>
      <c r="BL128" s="18" t="s">
        <v>154</v>
      </c>
      <c r="BM128" s="144" t="s">
        <v>818</v>
      </c>
    </row>
    <row r="129" spans="2:65" s="1" customFormat="1" ht="21.75" customHeight="1">
      <c r="B129" s="34"/>
      <c r="C129" s="133" t="s">
        <v>251</v>
      </c>
      <c r="D129" s="133" t="s">
        <v>149</v>
      </c>
      <c r="E129" s="134" t="s">
        <v>819</v>
      </c>
      <c r="F129" s="135" t="s">
        <v>820</v>
      </c>
      <c r="G129" s="136" t="s">
        <v>362</v>
      </c>
      <c r="H129" s="137">
        <v>4</v>
      </c>
      <c r="I129" s="138"/>
      <c r="J129" s="139">
        <f>ROUND(I129*H129,2)</f>
        <v>0</v>
      </c>
      <c r="K129" s="135" t="s">
        <v>153</v>
      </c>
      <c r="L129" s="34"/>
      <c r="M129" s="140" t="s">
        <v>79</v>
      </c>
      <c r="N129" s="141" t="s">
        <v>51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154</v>
      </c>
      <c r="AT129" s="144" t="s">
        <v>149</v>
      </c>
      <c r="AU129" s="144" t="s">
        <v>90</v>
      </c>
      <c r="AY129" s="18" t="s">
        <v>147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88</v>
      </c>
      <c r="BK129" s="145">
        <f>ROUND(I129*H129,2)</f>
        <v>0</v>
      </c>
      <c r="BL129" s="18" t="s">
        <v>154</v>
      </c>
      <c r="BM129" s="144" t="s">
        <v>821</v>
      </c>
    </row>
    <row r="130" spans="2:65" s="1" customFormat="1" ht="11.25">
      <c r="B130" s="34"/>
      <c r="D130" s="146" t="s">
        <v>156</v>
      </c>
      <c r="F130" s="147" t="s">
        <v>822</v>
      </c>
      <c r="I130" s="148"/>
      <c r="L130" s="34"/>
      <c r="M130" s="149"/>
      <c r="T130" s="55"/>
      <c r="AT130" s="18" t="s">
        <v>156</v>
      </c>
      <c r="AU130" s="18" t="s">
        <v>90</v>
      </c>
    </row>
    <row r="131" spans="2:65" s="12" customFormat="1" ht="11.25">
      <c r="B131" s="150"/>
      <c r="D131" s="151" t="s">
        <v>158</v>
      </c>
      <c r="E131" s="152" t="s">
        <v>79</v>
      </c>
      <c r="F131" s="153" t="s">
        <v>823</v>
      </c>
      <c r="H131" s="152" t="s">
        <v>79</v>
      </c>
      <c r="I131" s="154"/>
      <c r="L131" s="150"/>
      <c r="M131" s="155"/>
      <c r="T131" s="156"/>
      <c r="AT131" s="152" t="s">
        <v>158</v>
      </c>
      <c r="AU131" s="152" t="s">
        <v>90</v>
      </c>
      <c r="AV131" s="12" t="s">
        <v>88</v>
      </c>
      <c r="AW131" s="12" t="s">
        <v>42</v>
      </c>
      <c r="AX131" s="12" t="s">
        <v>81</v>
      </c>
      <c r="AY131" s="152" t="s">
        <v>147</v>
      </c>
    </row>
    <row r="132" spans="2:65" s="13" customFormat="1" ht="11.25">
      <c r="B132" s="157"/>
      <c r="D132" s="151" t="s">
        <v>158</v>
      </c>
      <c r="E132" s="158" t="s">
        <v>79</v>
      </c>
      <c r="F132" s="159" t="s">
        <v>154</v>
      </c>
      <c r="H132" s="160">
        <v>4</v>
      </c>
      <c r="I132" s="161"/>
      <c r="L132" s="157"/>
      <c r="M132" s="162"/>
      <c r="T132" s="163"/>
      <c r="AT132" s="158" t="s">
        <v>158</v>
      </c>
      <c r="AU132" s="158" t="s">
        <v>90</v>
      </c>
      <c r="AV132" s="13" t="s">
        <v>90</v>
      </c>
      <c r="AW132" s="13" t="s">
        <v>42</v>
      </c>
      <c r="AX132" s="13" t="s">
        <v>88</v>
      </c>
      <c r="AY132" s="158" t="s">
        <v>147</v>
      </c>
    </row>
    <row r="133" spans="2:65" s="11" customFormat="1" ht="22.9" customHeight="1">
      <c r="B133" s="121"/>
      <c r="D133" s="122" t="s">
        <v>80</v>
      </c>
      <c r="E133" s="131" t="s">
        <v>90</v>
      </c>
      <c r="F133" s="131" t="s">
        <v>340</v>
      </c>
      <c r="I133" s="124"/>
      <c r="J133" s="132">
        <f>BK133</f>
        <v>0</v>
      </c>
      <c r="L133" s="121"/>
      <c r="M133" s="126"/>
      <c r="P133" s="127">
        <f>SUM(P134:P145)</f>
        <v>0</v>
      </c>
      <c r="R133" s="127">
        <f>SUM(R134:R145)</f>
        <v>41.127224120000001</v>
      </c>
      <c r="T133" s="128">
        <f>SUM(T134:T145)</f>
        <v>0</v>
      </c>
      <c r="AR133" s="122" t="s">
        <v>88</v>
      </c>
      <c r="AT133" s="129" t="s">
        <v>80</v>
      </c>
      <c r="AU133" s="129" t="s">
        <v>88</v>
      </c>
      <c r="AY133" s="122" t="s">
        <v>147</v>
      </c>
      <c r="BK133" s="130">
        <f>SUM(BK134:BK145)</f>
        <v>0</v>
      </c>
    </row>
    <row r="134" spans="2:65" s="1" customFormat="1" ht="24.2" customHeight="1">
      <c r="B134" s="34"/>
      <c r="C134" s="133" t="s">
        <v>257</v>
      </c>
      <c r="D134" s="133" t="s">
        <v>149</v>
      </c>
      <c r="E134" s="134" t="s">
        <v>824</v>
      </c>
      <c r="F134" s="135" t="s">
        <v>825</v>
      </c>
      <c r="G134" s="136" t="s">
        <v>198</v>
      </c>
      <c r="H134" s="137">
        <v>3.6539999999999999</v>
      </c>
      <c r="I134" s="138"/>
      <c r="J134" s="139">
        <f>ROUND(I134*H134,2)</f>
        <v>0</v>
      </c>
      <c r="K134" s="135" t="s">
        <v>153</v>
      </c>
      <c r="L134" s="34"/>
      <c r="M134" s="140" t="s">
        <v>79</v>
      </c>
      <c r="N134" s="141" t="s">
        <v>51</v>
      </c>
      <c r="P134" s="142">
        <f>O134*H134</f>
        <v>0</v>
      </c>
      <c r="Q134" s="142">
        <v>2.16</v>
      </c>
      <c r="R134" s="142">
        <f>Q134*H134</f>
        <v>7.8926400000000001</v>
      </c>
      <c r="S134" s="142">
        <v>0</v>
      </c>
      <c r="T134" s="143">
        <f>S134*H134</f>
        <v>0</v>
      </c>
      <c r="AR134" s="144" t="s">
        <v>154</v>
      </c>
      <c r="AT134" s="144" t="s">
        <v>149</v>
      </c>
      <c r="AU134" s="144" t="s">
        <v>90</v>
      </c>
      <c r="AY134" s="18" t="s">
        <v>147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88</v>
      </c>
      <c r="BK134" s="145">
        <f>ROUND(I134*H134,2)</f>
        <v>0</v>
      </c>
      <c r="BL134" s="18" t="s">
        <v>154</v>
      </c>
      <c r="BM134" s="144" t="s">
        <v>826</v>
      </c>
    </row>
    <row r="135" spans="2:65" s="1" customFormat="1" ht="11.25">
      <c r="B135" s="34"/>
      <c r="D135" s="146" t="s">
        <v>156</v>
      </c>
      <c r="F135" s="147" t="s">
        <v>827</v>
      </c>
      <c r="I135" s="148"/>
      <c r="L135" s="34"/>
      <c r="M135" s="149"/>
      <c r="T135" s="55"/>
      <c r="AT135" s="18" t="s">
        <v>156</v>
      </c>
      <c r="AU135" s="18" t="s">
        <v>90</v>
      </c>
    </row>
    <row r="136" spans="2:65" s="12" customFormat="1" ht="11.25">
      <c r="B136" s="150"/>
      <c r="D136" s="151" t="s">
        <v>158</v>
      </c>
      <c r="E136" s="152" t="s">
        <v>79</v>
      </c>
      <c r="F136" s="153" t="s">
        <v>828</v>
      </c>
      <c r="H136" s="152" t="s">
        <v>79</v>
      </c>
      <c r="I136" s="154"/>
      <c r="L136" s="150"/>
      <c r="M136" s="155"/>
      <c r="T136" s="156"/>
      <c r="AT136" s="152" t="s">
        <v>158</v>
      </c>
      <c r="AU136" s="152" t="s">
        <v>90</v>
      </c>
      <c r="AV136" s="12" t="s">
        <v>88</v>
      </c>
      <c r="AW136" s="12" t="s">
        <v>42</v>
      </c>
      <c r="AX136" s="12" t="s">
        <v>81</v>
      </c>
      <c r="AY136" s="152" t="s">
        <v>147</v>
      </c>
    </row>
    <row r="137" spans="2:65" s="13" customFormat="1" ht="11.25">
      <c r="B137" s="157"/>
      <c r="D137" s="151" t="s">
        <v>158</v>
      </c>
      <c r="E137" s="158" t="s">
        <v>79</v>
      </c>
      <c r="F137" s="159" t="s">
        <v>829</v>
      </c>
      <c r="H137" s="160">
        <v>3.6539999999999999</v>
      </c>
      <c r="I137" s="161"/>
      <c r="L137" s="157"/>
      <c r="M137" s="162"/>
      <c r="T137" s="163"/>
      <c r="AT137" s="158" t="s">
        <v>158</v>
      </c>
      <c r="AU137" s="158" t="s">
        <v>90</v>
      </c>
      <c r="AV137" s="13" t="s">
        <v>90</v>
      </c>
      <c r="AW137" s="13" t="s">
        <v>42</v>
      </c>
      <c r="AX137" s="13" t="s">
        <v>88</v>
      </c>
      <c r="AY137" s="158" t="s">
        <v>147</v>
      </c>
    </row>
    <row r="138" spans="2:65" s="1" customFormat="1" ht="16.5" customHeight="1">
      <c r="B138" s="34"/>
      <c r="C138" s="133" t="s">
        <v>264</v>
      </c>
      <c r="D138" s="133" t="s">
        <v>149</v>
      </c>
      <c r="E138" s="134" t="s">
        <v>830</v>
      </c>
      <c r="F138" s="135" t="s">
        <v>831</v>
      </c>
      <c r="G138" s="136" t="s">
        <v>198</v>
      </c>
      <c r="H138" s="137">
        <v>14.407</v>
      </c>
      <c r="I138" s="138"/>
      <c r="J138" s="139">
        <f>ROUND(I138*H138,2)</f>
        <v>0</v>
      </c>
      <c r="K138" s="135" t="s">
        <v>153</v>
      </c>
      <c r="L138" s="34"/>
      <c r="M138" s="140" t="s">
        <v>79</v>
      </c>
      <c r="N138" s="141" t="s">
        <v>51</v>
      </c>
      <c r="P138" s="142">
        <f>O138*H138</f>
        <v>0</v>
      </c>
      <c r="Q138" s="142">
        <v>2.3010199999999998</v>
      </c>
      <c r="R138" s="142">
        <f>Q138*H138</f>
        <v>33.15079514</v>
      </c>
      <c r="S138" s="142">
        <v>0</v>
      </c>
      <c r="T138" s="143">
        <f>S138*H138</f>
        <v>0</v>
      </c>
      <c r="AR138" s="144" t="s">
        <v>154</v>
      </c>
      <c r="AT138" s="144" t="s">
        <v>149</v>
      </c>
      <c r="AU138" s="144" t="s">
        <v>90</v>
      </c>
      <c r="AY138" s="18" t="s">
        <v>147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88</v>
      </c>
      <c r="BK138" s="145">
        <f>ROUND(I138*H138,2)</f>
        <v>0</v>
      </c>
      <c r="BL138" s="18" t="s">
        <v>154</v>
      </c>
      <c r="BM138" s="144" t="s">
        <v>832</v>
      </c>
    </row>
    <row r="139" spans="2:65" s="1" customFormat="1" ht="11.25">
      <c r="B139" s="34"/>
      <c r="D139" s="146" t="s">
        <v>156</v>
      </c>
      <c r="F139" s="147" t="s">
        <v>833</v>
      </c>
      <c r="I139" s="148"/>
      <c r="L139" s="34"/>
      <c r="M139" s="149"/>
      <c r="T139" s="55"/>
      <c r="AT139" s="18" t="s">
        <v>156</v>
      </c>
      <c r="AU139" s="18" t="s">
        <v>90</v>
      </c>
    </row>
    <row r="140" spans="2:65" s="12" customFormat="1" ht="11.25">
      <c r="B140" s="150"/>
      <c r="D140" s="151" t="s">
        <v>158</v>
      </c>
      <c r="E140" s="152" t="s">
        <v>79</v>
      </c>
      <c r="F140" s="153" t="s">
        <v>828</v>
      </c>
      <c r="H140" s="152" t="s">
        <v>79</v>
      </c>
      <c r="I140" s="154"/>
      <c r="L140" s="150"/>
      <c r="M140" s="155"/>
      <c r="T140" s="156"/>
      <c r="AT140" s="152" t="s">
        <v>158</v>
      </c>
      <c r="AU140" s="152" t="s">
        <v>90</v>
      </c>
      <c r="AV140" s="12" t="s">
        <v>88</v>
      </c>
      <c r="AW140" s="12" t="s">
        <v>42</v>
      </c>
      <c r="AX140" s="12" t="s">
        <v>81</v>
      </c>
      <c r="AY140" s="152" t="s">
        <v>147</v>
      </c>
    </row>
    <row r="141" spans="2:65" s="13" customFormat="1" ht="11.25">
      <c r="B141" s="157"/>
      <c r="D141" s="151" t="s">
        <v>158</v>
      </c>
      <c r="E141" s="158" t="s">
        <v>79</v>
      </c>
      <c r="F141" s="159" t="s">
        <v>834</v>
      </c>
      <c r="H141" s="160">
        <v>14.407</v>
      </c>
      <c r="I141" s="161"/>
      <c r="L141" s="157"/>
      <c r="M141" s="162"/>
      <c r="T141" s="163"/>
      <c r="AT141" s="158" t="s">
        <v>158</v>
      </c>
      <c r="AU141" s="158" t="s">
        <v>90</v>
      </c>
      <c r="AV141" s="13" t="s">
        <v>90</v>
      </c>
      <c r="AW141" s="13" t="s">
        <v>42</v>
      </c>
      <c r="AX141" s="13" t="s">
        <v>88</v>
      </c>
      <c r="AY141" s="158" t="s">
        <v>147</v>
      </c>
    </row>
    <row r="142" spans="2:65" s="1" customFormat="1" ht="21.75" customHeight="1">
      <c r="B142" s="34"/>
      <c r="C142" s="133" t="s">
        <v>269</v>
      </c>
      <c r="D142" s="133" t="s">
        <v>149</v>
      </c>
      <c r="E142" s="134" t="s">
        <v>835</v>
      </c>
      <c r="F142" s="135" t="s">
        <v>836</v>
      </c>
      <c r="G142" s="136" t="s">
        <v>260</v>
      </c>
      <c r="H142" s="137">
        <v>7.9000000000000001E-2</v>
      </c>
      <c r="I142" s="138"/>
      <c r="J142" s="139">
        <f>ROUND(I142*H142,2)</f>
        <v>0</v>
      </c>
      <c r="K142" s="135" t="s">
        <v>153</v>
      </c>
      <c r="L142" s="34"/>
      <c r="M142" s="140" t="s">
        <v>79</v>
      </c>
      <c r="N142" s="141" t="s">
        <v>51</v>
      </c>
      <c r="P142" s="142">
        <f>O142*H142</f>
        <v>0</v>
      </c>
      <c r="Q142" s="142">
        <v>1.0606199999999999</v>
      </c>
      <c r="R142" s="142">
        <f>Q142*H142</f>
        <v>8.3788979999999999E-2</v>
      </c>
      <c r="S142" s="142">
        <v>0</v>
      </c>
      <c r="T142" s="143">
        <f>S142*H142</f>
        <v>0</v>
      </c>
      <c r="AR142" s="144" t="s">
        <v>154</v>
      </c>
      <c r="AT142" s="144" t="s">
        <v>149</v>
      </c>
      <c r="AU142" s="144" t="s">
        <v>90</v>
      </c>
      <c r="AY142" s="18" t="s">
        <v>147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88</v>
      </c>
      <c r="BK142" s="145">
        <f>ROUND(I142*H142,2)</f>
        <v>0</v>
      </c>
      <c r="BL142" s="18" t="s">
        <v>154</v>
      </c>
      <c r="BM142" s="144" t="s">
        <v>837</v>
      </c>
    </row>
    <row r="143" spans="2:65" s="1" customFormat="1" ht="11.25">
      <c r="B143" s="34"/>
      <c r="D143" s="146" t="s">
        <v>156</v>
      </c>
      <c r="F143" s="147" t="s">
        <v>838</v>
      </c>
      <c r="I143" s="148"/>
      <c r="L143" s="34"/>
      <c r="M143" s="149"/>
      <c r="T143" s="55"/>
      <c r="AT143" s="18" t="s">
        <v>156</v>
      </c>
      <c r="AU143" s="18" t="s">
        <v>90</v>
      </c>
    </row>
    <row r="144" spans="2:65" s="12" customFormat="1" ht="11.25">
      <c r="B144" s="150"/>
      <c r="D144" s="151" t="s">
        <v>158</v>
      </c>
      <c r="E144" s="152" t="s">
        <v>79</v>
      </c>
      <c r="F144" s="153" t="s">
        <v>839</v>
      </c>
      <c r="H144" s="152" t="s">
        <v>79</v>
      </c>
      <c r="I144" s="154"/>
      <c r="L144" s="150"/>
      <c r="M144" s="155"/>
      <c r="T144" s="156"/>
      <c r="AT144" s="152" t="s">
        <v>158</v>
      </c>
      <c r="AU144" s="152" t="s">
        <v>90</v>
      </c>
      <c r="AV144" s="12" t="s">
        <v>88</v>
      </c>
      <c r="AW144" s="12" t="s">
        <v>42</v>
      </c>
      <c r="AX144" s="12" t="s">
        <v>81</v>
      </c>
      <c r="AY144" s="152" t="s">
        <v>147</v>
      </c>
    </row>
    <row r="145" spans="2:65" s="13" customFormat="1" ht="11.25">
      <c r="B145" s="157"/>
      <c r="D145" s="151" t="s">
        <v>158</v>
      </c>
      <c r="E145" s="158" t="s">
        <v>79</v>
      </c>
      <c r="F145" s="159" t="s">
        <v>840</v>
      </c>
      <c r="H145" s="160">
        <v>7.9000000000000001E-2</v>
      </c>
      <c r="I145" s="161"/>
      <c r="L145" s="157"/>
      <c r="M145" s="162"/>
      <c r="T145" s="163"/>
      <c r="AT145" s="158" t="s">
        <v>158</v>
      </c>
      <c r="AU145" s="158" t="s">
        <v>90</v>
      </c>
      <c r="AV145" s="13" t="s">
        <v>90</v>
      </c>
      <c r="AW145" s="13" t="s">
        <v>42</v>
      </c>
      <c r="AX145" s="13" t="s">
        <v>88</v>
      </c>
      <c r="AY145" s="158" t="s">
        <v>147</v>
      </c>
    </row>
    <row r="146" spans="2:65" s="11" customFormat="1" ht="22.9" customHeight="1">
      <c r="B146" s="121"/>
      <c r="D146" s="122" t="s">
        <v>80</v>
      </c>
      <c r="E146" s="131" t="s">
        <v>167</v>
      </c>
      <c r="F146" s="131" t="s">
        <v>841</v>
      </c>
      <c r="I146" s="124"/>
      <c r="J146" s="132">
        <f>BK146</f>
        <v>0</v>
      </c>
      <c r="L146" s="121"/>
      <c r="M146" s="126"/>
      <c r="P146" s="127">
        <f>SUM(P147:P153)</f>
        <v>0</v>
      </c>
      <c r="R146" s="127">
        <f>SUM(R147:R153)</f>
        <v>44.699434199999999</v>
      </c>
      <c r="T146" s="128">
        <f>SUM(T147:T153)</f>
        <v>0</v>
      </c>
      <c r="AR146" s="122" t="s">
        <v>88</v>
      </c>
      <c r="AT146" s="129" t="s">
        <v>80</v>
      </c>
      <c r="AU146" s="129" t="s">
        <v>88</v>
      </c>
      <c r="AY146" s="122" t="s">
        <v>147</v>
      </c>
      <c r="BK146" s="130">
        <f>SUM(BK147:BK153)</f>
        <v>0</v>
      </c>
    </row>
    <row r="147" spans="2:65" s="1" customFormat="1" ht="24.2" customHeight="1">
      <c r="B147" s="34"/>
      <c r="C147" s="133" t="s">
        <v>275</v>
      </c>
      <c r="D147" s="133" t="s">
        <v>149</v>
      </c>
      <c r="E147" s="134" t="s">
        <v>842</v>
      </c>
      <c r="F147" s="135" t="s">
        <v>843</v>
      </c>
      <c r="G147" s="136" t="s">
        <v>198</v>
      </c>
      <c r="H147" s="137">
        <v>15.66</v>
      </c>
      <c r="I147" s="138"/>
      <c r="J147" s="139">
        <f>ROUND(I147*H147,2)</f>
        <v>0</v>
      </c>
      <c r="K147" s="135" t="s">
        <v>153</v>
      </c>
      <c r="L147" s="34"/>
      <c r="M147" s="140" t="s">
        <v>79</v>
      </c>
      <c r="N147" s="141" t="s">
        <v>51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154</v>
      </c>
      <c r="AT147" s="144" t="s">
        <v>149</v>
      </c>
      <c r="AU147" s="144" t="s">
        <v>90</v>
      </c>
      <c r="AY147" s="18" t="s">
        <v>147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88</v>
      </c>
      <c r="BK147" s="145">
        <f>ROUND(I147*H147,2)</f>
        <v>0</v>
      </c>
      <c r="BL147" s="18" t="s">
        <v>154</v>
      </c>
      <c r="BM147" s="144" t="s">
        <v>844</v>
      </c>
    </row>
    <row r="148" spans="2:65" s="1" customFormat="1" ht="11.25">
      <c r="B148" s="34"/>
      <c r="D148" s="146" t="s">
        <v>156</v>
      </c>
      <c r="F148" s="147" t="s">
        <v>845</v>
      </c>
      <c r="I148" s="148"/>
      <c r="L148" s="34"/>
      <c r="M148" s="149"/>
      <c r="T148" s="55"/>
      <c r="AT148" s="18" t="s">
        <v>156</v>
      </c>
      <c r="AU148" s="18" t="s">
        <v>90</v>
      </c>
    </row>
    <row r="149" spans="2:65" s="1" customFormat="1" ht="37.9" customHeight="1">
      <c r="B149" s="34"/>
      <c r="C149" s="133" t="s">
        <v>282</v>
      </c>
      <c r="D149" s="133" t="s">
        <v>149</v>
      </c>
      <c r="E149" s="134" t="s">
        <v>846</v>
      </c>
      <c r="F149" s="135" t="s">
        <v>847</v>
      </c>
      <c r="G149" s="136" t="s">
        <v>198</v>
      </c>
      <c r="H149" s="137">
        <v>15.66</v>
      </c>
      <c r="I149" s="138"/>
      <c r="J149" s="139">
        <f>ROUND(I149*H149,2)</f>
        <v>0</v>
      </c>
      <c r="K149" s="135" t="s">
        <v>153</v>
      </c>
      <c r="L149" s="34"/>
      <c r="M149" s="140" t="s">
        <v>79</v>
      </c>
      <c r="N149" s="141" t="s">
        <v>51</v>
      </c>
      <c r="P149" s="142">
        <f>O149*H149</f>
        <v>0</v>
      </c>
      <c r="Q149" s="142">
        <v>2.8543699999999999</v>
      </c>
      <c r="R149" s="142">
        <f>Q149*H149</f>
        <v>44.699434199999999</v>
      </c>
      <c r="S149" s="142">
        <v>0</v>
      </c>
      <c r="T149" s="143">
        <f>S149*H149</f>
        <v>0</v>
      </c>
      <c r="AR149" s="144" t="s">
        <v>154</v>
      </c>
      <c r="AT149" s="144" t="s">
        <v>149</v>
      </c>
      <c r="AU149" s="144" t="s">
        <v>90</v>
      </c>
      <c r="AY149" s="18" t="s">
        <v>147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88</v>
      </c>
      <c r="BK149" s="145">
        <f>ROUND(I149*H149,2)</f>
        <v>0</v>
      </c>
      <c r="BL149" s="18" t="s">
        <v>154</v>
      </c>
      <c r="BM149" s="144" t="s">
        <v>848</v>
      </c>
    </row>
    <row r="150" spans="2:65" s="1" customFormat="1" ht="11.25">
      <c r="B150" s="34"/>
      <c r="D150" s="146" t="s">
        <v>156</v>
      </c>
      <c r="F150" s="147" t="s">
        <v>849</v>
      </c>
      <c r="I150" s="148"/>
      <c r="L150" s="34"/>
      <c r="M150" s="149"/>
      <c r="T150" s="55"/>
      <c r="AT150" s="18" t="s">
        <v>156</v>
      </c>
      <c r="AU150" s="18" t="s">
        <v>90</v>
      </c>
    </row>
    <row r="151" spans="2:65" s="12" customFormat="1" ht="11.25">
      <c r="B151" s="150"/>
      <c r="D151" s="151" t="s">
        <v>158</v>
      </c>
      <c r="E151" s="152" t="s">
        <v>79</v>
      </c>
      <c r="F151" s="153" t="s">
        <v>850</v>
      </c>
      <c r="H151" s="152" t="s">
        <v>79</v>
      </c>
      <c r="I151" s="154"/>
      <c r="L151" s="150"/>
      <c r="M151" s="155"/>
      <c r="T151" s="156"/>
      <c r="AT151" s="152" t="s">
        <v>158</v>
      </c>
      <c r="AU151" s="152" t="s">
        <v>90</v>
      </c>
      <c r="AV151" s="12" t="s">
        <v>88</v>
      </c>
      <c r="AW151" s="12" t="s">
        <v>42</v>
      </c>
      <c r="AX151" s="12" t="s">
        <v>81</v>
      </c>
      <c r="AY151" s="152" t="s">
        <v>147</v>
      </c>
    </row>
    <row r="152" spans="2:65" s="12" customFormat="1" ht="11.25">
      <c r="B152" s="150"/>
      <c r="D152" s="151" t="s">
        <v>158</v>
      </c>
      <c r="E152" s="152" t="s">
        <v>79</v>
      </c>
      <c r="F152" s="153" t="s">
        <v>851</v>
      </c>
      <c r="H152" s="152" t="s">
        <v>79</v>
      </c>
      <c r="I152" s="154"/>
      <c r="L152" s="150"/>
      <c r="M152" s="155"/>
      <c r="T152" s="156"/>
      <c r="AT152" s="152" t="s">
        <v>158</v>
      </c>
      <c r="AU152" s="152" t="s">
        <v>90</v>
      </c>
      <c r="AV152" s="12" t="s">
        <v>88</v>
      </c>
      <c r="AW152" s="12" t="s">
        <v>42</v>
      </c>
      <c r="AX152" s="12" t="s">
        <v>81</v>
      </c>
      <c r="AY152" s="152" t="s">
        <v>147</v>
      </c>
    </row>
    <row r="153" spans="2:65" s="13" customFormat="1" ht="11.25">
      <c r="B153" s="157"/>
      <c r="D153" s="151" t="s">
        <v>158</v>
      </c>
      <c r="E153" s="158" t="s">
        <v>79</v>
      </c>
      <c r="F153" s="159" t="s">
        <v>852</v>
      </c>
      <c r="H153" s="160">
        <v>15.66</v>
      </c>
      <c r="I153" s="161"/>
      <c r="L153" s="157"/>
      <c r="M153" s="162"/>
      <c r="T153" s="163"/>
      <c r="AT153" s="158" t="s">
        <v>158</v>
      </c>
      <c r="AU153" s="158" t="s">
        <v>90</v>
      </c>
      <c r="AV153" s="13" t="s">
        <v>90</v>
      </c>
      <c r="AW153" s="13" t="s">
        <v>42</v>
      </c>
      <c r="AX153" s="13" t="s">
        <v>88</v>
      </c>
      <c r="AY153" s="158" t="s">
        <v>147</v>
      </c>
    </row>
    <row r="154" spans="2:65" s="11" customFormat="1" ht="22.9" customHeight="1">
      <c r="B154" s="121"/>
      <c r="D154" s="122" t="s">
        <v>80</v>
      </c>
      <c r="E154" s="131" t="s">
        <v>187</v>
      </c>
      <c r="F154" s="131" t="s">
        <v>853</v>
      </c>
      <c r="I154" s="124"/>
      <c r="J154" s="132">
        <f>BK154</f>
        <v>0</v>
      </c>
      <c r="L154" s="121"/>
      <c r="M154" s="126"/>
      <c r="P154" s="127">
        <f>SUM(P155:P174)</f>
        <v>0</v>
      </c>
      <c r="R154" s="127">
        <f>SUM(R155:R174)</f>
        <v>3.0382737999999998</v>
      </c>
      <c r="T154" s="128">
        <f>SUM(T155:T174)</f>
        <v>0</v>
      </c>
      <c r="AR154" s="122" t="s">
        <v>88</v>
      </c>
      <c r="AT154" s="129" t="s">
        <v>80</v>
      </c>
      <c r="AU154" s="129" t="s">
        <v>88</v>
      </c>
      <c r="AY154" s="122" t="s">
        <v>147</v>
      </c>
      <c r="BK154" s="130">
        <f>SUM(BK155:BK174)</f>
        <v>0</v>
      </c>
    </row>
    <row r="155" spans="2:65" s="1" customFormat="1" ht="24.2" customHeight="1">
      <c r="B155" s="34"/>
      <c r="C155" s="133" t="s">
        <v>288</v>
      </c>
      <c r="D155" s="133" t="s">
        <v>149</v>
      </c>
      <c r="E155" s="134" t="s">
        <v>854</v>
      </c>
      <c r="F155" s="135" t="s">
        <v>855</v>
      </c>
      <c r="G155" s="136" t="s">
        <v>152</v>
      </c>
      <c r="H155" s="137">
        <v>67.319999999999993</v>
      </c>
      <c r="I155" s="138"/>
      <c r="J155" s="139">
        <f>ROUND(I155*H155,2)</f>
        <v>0</v>
      </c>
      <c r="K155" s="135" t="s">
        <v>153</v>
      </c>
      <c r="L155" s="34"/>
      <c r="M155" s="140" t="s">
        <v>79</v>
      </c>
      <c r="N155" s="141" t="s">
        <v>51</v>
      </c>
      <c r="P155" s="142">
        <f>O155*H155</f>
        <v>0</v>
      </c>
      <c r="Q155" s="142">
        <v>1.7100000000000001E-2</v>
      </c>
      <c r="R155" s="142">
        <f>Q155*H155</f>
        <v>1.1511719999999999</v>
      </c>
      <c r="S155" s="142">
        <v>0</v>
      </c>
      <c r="T155" s="143">
        <f>S155*H155</f>
        <v>0</v>
      </c>
      <c r="AR155" s="144" t="s">
        <v>154</v>
      </c>
      <c r="AT155" s="144" t="s">
        <v>149</v>
      </c>
      <c r="AU155" s="144" t="s">
        <v>90</v>
      </c>
      <c r="AY155" s="18" t="s">
        <v>147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88</v>
      </c>
      <c r="BK155" s="145">
        <f>ROUND(I155*H155,2)</f>
        <v>0</v>
      </c>
      <c r="BL155" s="18" t="s">
        <v>154</v>
      </c>
      <c r="BM155" s="144" t="s">
        <v>856</v>
      </c>
    </row>
    <row r="156" spans="2:65" s="1" customFormat="1" ht="11.25">
      <c r="B156" s="34"/>
      <c r="D156" s="146" t="s">
        <v>156</v>
      </c>
      <c r="F156" s="147" t="s">
        <v>857</v>
      </c>
      <c r="I156" s="148"/>
      <c r="L156" s="34"/>
      <c r="M156" s="149"/>
      <c r="T156" s="55"/>
      <c r="AT156" s="18" t="s">
        <v>156</v>
      </c>
      <c r="AU156" s="18" t="s">
        <v>90</v>
      </c>
    </row>
    <row r="157" spans="2:65" s="12" customFormat="1" ht="11.25">
      <c r="B157" s="150"/>
      <c r="D157" s="151" t="s">
        <v>158</v>
      </c>
      <c r="E157" s="152" t="s">
        <v>79</v>
      </c>
      <c r="F157" s="153" t="s">
        <v>850</v>
      </c>
      <c r="H157" s="152" t="s">
        <v>79</v>
      </c>
      <c r="I157" s="154"/>
      <c r="L157" s="150"/>
      <c r="M157" s="155"/>
      <c r="T157" s="156"/>
      <c r="AT157" s="152" t="s">
        <v>158</v>
      </c>
      <c r="AU157" s="152" t="s">
        <v>90</v>
      </c>
      <c r="AV157" s="12" t="s">
        <v>88</v>
      </c>
      <c r="AW157" s="12" t="s">
        <v>42</v>
      </c>
      <c r="AX157" s="12" t="s">
        <v>81</v>
      </c>
      <c r="AY157" s="152" t="s">
        <v>147</v>
      </c>
    </row>
    <row r="158" spans="2:65" s="13" customFormat="1" ht="11.25">
      <c r="B158" s="157"/>
      <c r="D158" s="151" t="s">
        <v>158</v>
      </c>
      <c r="E158" s="158" t="s">
        <v>79</v>
      </c>
      <c r="F158" s="159" t="s">
        <v>858</v>
      </c>
      <c r="H158" s="160">
        <v>45.36</v>
      </c>
      <c r="I158" s="161"/>
      <c r="L158" s="157"/>
      <c r="M158" s="162"/>
      <c r="T158" s="163"/>
      <c r="AT158" s="158" t="s">
        <v>158</v>
      </c>
      <c r="AU158" s="158" t="s">
        <v>90</v>
      </c>
      <c r="AV158" s="13" t="s">
        <v>90</v>
      </c>
      <c r="AW158" s="13" t="s">
        <v>42</v>
      </c>
      <c r="AX158" s="13" t="s">
        <v>81</v>
      </c>
      <c r="AY158" s="158" t="s">
        <v>147</v>
      </c>
    </row>
    <row r="159" spans="2:65" s="13" customFormat="1" ht="11.25">
      <c r="B159" s="157"/>
      <c r="D159" s="151" t="s">
        <v>158</v>
      </c>
      <c r="E159" s="158" t="s">
        <v>79</v>
      </c>
      <c r="F159" s="159" t="s">
        <v>859</v>
      </c>
      <c r="H159" s="160">
        <v>13.68</v>
      </c>
      <c r="I159" s="161"/>
      <c r="L159" s="157"/>
      <c r="M159" s="162"/>
      <c r="T159" s="163"/>
      <c r="AT159" s="158" t="s">
        <v>158</v>
      </c>
      <c r="AU159" s="158" t="s">
        <v>90</v>
      </c>
      <c r="AV159" s="13" t="s">
        <v>90</v>
      </c>
      <c r="AW159" s="13" t="s">
        <v>42</v>
      </c>
      <c r="AX159" s="13" t="s">
        <v>81</v>
      </c>
      <c r="AY159" s="158" t="s">
        <v>147</v>
      </c>
    </row>
    <row r="160" spans="2:65" s="13" customFormat="1" ht="11.25">
      <c r="B160" s="157"/>
      <c r="D160" s="151" t="s">
        <v>158</v>
      </c>
      <c r="E160" s="158" t="s">
        <v>79</v>
      </c>
      <c r="F160" s="159" t="s">
        <v>860</v>
      </c>
      <c r="H160" s="160">
        <v>8.2799999999999994</v>
      </c>
      <c r="I160" s="161"/>
      <c r="L160" s="157"/>
      <c r="M160" s="162"/>
      <c r="T160" s="163"/>
      <c r="AT160" s="158" t="s">
        <v>158</v>
      </c>
      <c r="AU160" s="158" t="s">
        <v>90</v>
      </c>
      <c r="AV160" s="13" t="s">
        <v>90</v>
      </c>
      <c r="AW160" s="13" t="s">
        <v>42</v>
      </c>
      <c r="AX160" s="13" t="s">
        <v>81</v>
      </c>
      <c r="AY160" s="158" t="s">
        <v>147</v>
      </c>
    </row>
    <row r="161" spans="2:65" s="15" customFormat="1" ht="11.25">
      <c r="B161" s="171"/>
      <c r="D161" s="151" t="s">
        <v>158</v>
      </c>
      <c r="E161" s="172" t="s">
        <v>79</v>
      </c>
      <c r="F161" s="173" t="s">
        <v>235</v>
      </c>
      <c r="H161" s="174">
        <v>67.319999999999993</v>
      </c>
      <c r="I161" s="175"/>
      <c r="L161" s="171"/>
      <c r="M161" s="176"/>
      <c r="T161" s="177"/>
      <c r="AT161" s="172" t="s">
        <v>158</v>
      </c>
      <c r="AU161" s="172" t="s">
        <v>90</v>
      </c>
      <c r="AV161" s="15" t="s">
        <v>154</v>
      </c>
      <c r="AW161" s="15" t="s">
        <v>42</v>
      </c>
      <c r="AX161" s="15" t="s">
        <v>88</v>
      </c>
      <c r="AY161" s="172" t="s">
        <v>147</v>
      </c>
    </row>
    <row r="162" spans="2:65" s="1" customFormat="1" ht="16.5" customHeight="1">
      <c r="B162" s="34"/>
      <c r="C162" s="133" t="s">
        <v>295</v>
      </c>
      <c r="D162" s="133" t="s">
        <v>149</v>
      </c>
      <c r="E162" s="134" t="s">
        <v>861</v>
      </c>
      <c r="F162" s="135" t="s">
        <v>862</v>
      </c>
      <c r="G162" s="136" t="s">
        <v>152</v>
      </c>
      <c r="H162" s="137">
        <v>3.74</v>
      </c>
      <c r="I162" s="138"/>
      <c r="J162" s="139">
        <f>ROUND(I162*H162,2)</f>
        <v>0</v>
      </c>
      <c r="K162" s="135" t="s">
        <v>153</v>
      </c>
      <c r="L162" s="34"/>
      <c r="M162" s="140" t="s">
        <v>79</v>
      </c>
      <c r="N162" s="141" t="s">
        <v>51</v>
      </c>
      <c r="P162" s="142">
        <f>O162*H162</f>
        <v>0</v>
      </c>
      <c r="Q162" s="142">
        <v>1.6070000000000001E-2</v>
      </c>
      <c r="R162" s="142">
        <f>Q162*H162</f>
        <v>6.0101800000000004E-2</v>
      </c>
      <c r="S162" s="142">
        <v>0</v>
      </c>
      <c r="T162" s="143">
        <f>S162*H162</f>
        <v>0</v>
      </c>
      <c r="AR162" s="144" t="s">
        <v>154</v>
      </c>
      <c r="AT162" s="144" t="s">
        <v>149</v>
      </c>
      <c r="AU162" s="144" t="s">
        <v>90</v>
      </c>
      <c r="AY162" s="18" t="s">
        <v>147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8" t="s">
        <v>88</v>
      </c>
      <c r="BK162" s="145">
        <f>ROUND(I162*H162,2)</f>
        <v>0</v>
      </c>
      <c r="BL162" s="18" t="s">
        <v>154</v>
      </c>
      <c r="BM162" s="144" t="s">
        <v>863</v>
      </c>
    </row>
    <row r="163" spans="2:65" s="1" customFormat="1" ht="11.25">
      <c r="B163" s="34"/>
      <c r="D163" s="146" t="s">
        <v>156</v>
      </c>
      <c r="F163" s="147" t="s">
        <v>864</v>
      </c>
      <c r="I163" s="148"/>
      <c r="L163" s="34"/>
      <c r="M163" s="149"/>
      <c r="T163" s="55"/>
      <c r="AT163" s="18" t="s">
        <v>156</v>
      </c>
      <c r="AU163" s="18" t="s">
        <v>90</v>
      </c>
    </row>
    <row r="164" spans="2:65" s="12" customFormat="1" ht="11.25">
      <c r="B164" s="150"/>
      <c r="D164" s="151" t="s">
        <v>158</v>
      </c>
      <c r="E164" s="152" t="s">
        <v>79</v>
      </c>
      <c r="F164" s="153" t="s">
        <v>865</v>
      </c>
      <c r="H164" s="152" t="s">
        <v>79</v>
      </c>
      <c r="I164" s="154"/>
      <c r="L164" s="150"/>
      <c r="M164" s="155"/>
      <c r="T164" s="156"/>
      <c r="AT164" s="152" t="s">
        <v>158</v>
      </c>
      <c r="AU164" s="152" t="s">
        <v>90</v>
      </c>
      <c r="AV164" s="12" t="s">
        <v>88</v>
      </c>
      <c r="AW164" s="12" t="s">
        <v>42</v>
      </c>
      <c r="AX164" s="12" t="s">
        <v>81</v>
      </c>
      <c r="AY164" s="152" t="s">
        <v>147</v>
      </c>
    </row>
    <row r="165" spans="2:65" s="13" customFormat="1" ht="11.25">
      <c r="B165" s="157"/>
      <c r="D165" s="151" t="s">
        <v>158</v>
      </c>
      <c r="E165" s="158" t="s">
        <v>79</v>
      </c>
      <c r="F165" s="159" t="s">
        <v>866</v>
      </c>
      <c r="H165" s="160">
        <v>2.52</v>
      </c>
      <c r="I165" s="161"/>
      <c r="L165" s="157"/>
      <c r="M165" s="162"/>
      <c r="T165" s="163"/>
      <c r="AT165" s="158" t="s">
        <v>158</v>
      </c>
      <c r="AU165" s="158" t="s">
        <v>90</v>
      </c>
      <c r="AV165" s="13" t="s">
        <v>90</v>
      </c>
      <c r="AW165" s="13" t="s">
        <v>42</v>
      </c>
      <c r="AX165" s="13" t="s">
        <v>81</v>
      </c>
      <c r="AY165" s="158" t="s">
        <v>147</v>
      </c>
    </row>
    <row r="166" spans="2:65" s="13" customFormat="1" ht="11.25">
      <c r="B166" s="157"/>
      <c r="D166" s="151" t="s">
        <v>158</v>
      </c>
      <c r="E166" s="158" t="s">
        <v>79</v>
      </c>
      <c r="F166" s="159" t="s">
        <v>867</v>
      </c>
      <c r="H166" s="160">
        <v>0.76</v>
      </c>
      <c r="I166" s="161"/>
      <c r="L166" s="157"/>
      <c r="M166" s="162"/>
      <c r="T166" s="163"/>
      <c r="AT166" s="158" t="s">
        <v>158</v>
      </c>
      <c r="AU166" s="158" t="s">
        <v>90</v>
      </c>
      <c r="AV166" s="13" t="s">
        <v>90</v>
      </c>
      <c r="AW166" s="13" t="s">
        <v>42</v>
      </c>
      <c r="AX166" s="13" t="s">
        <v>81</v>
      </c>
      <c r="AY166" s="158" t="s">
        <v>147</v>
      </c>
    </row>
    <row r="167" spans="2:65" s="13" customFormat="1" ht="11.25">
      <c r="B167" s="157"/>
      <c r="D167" s="151" t="s">
        <v>158</v>
      </c>
      <c r="E167" s="158" t="s">
        <v>79</v>
      </c>
      <c r="F167" s="159" t="s">
        <v>868</v>
      </c>
      <c r="H167" s="160">
        <v>0.46</v>
      </c>
      <c r="I167" s="161"/>
      <c r="L167" s="157"/>
      <c r="M167" s="162"/>
      <c r="T167" s="163"/>
      <c r="AT167" s="158" t="s">
        <v>158</v>
      </c>
      <c r="AU167" s="158" t="s">
        <v>90</v>
      </c>
      <c r="AV167" s="13" t="s">
        <v>90</v>
      </c>
      <c r="AW167" s="13" t="s">
        <v>42</v>
      </c>
      <c r="AX167" s="13" t="s">
        <v>81</v>
      </c>
      <c r="AY167" s="158" t="s">
        <v>147</v>
      </c>
    </row>
    <row r="168" spans="2:65" s="15" customFormat="1" ht="11.25">
      <c r="B168" s="171"/>
      <c r="D168" s="151" t="s">
        <v>158</v>
      </c>
      <c r="E168" s="172" t="s">
        <v>79</v>
      </c>
      <c r="F168" s="173" t="s">
        <v>235</v>
      </c>
      <c r="H168" s="174">
        <v>3.74</v>
      </c>
      <c r="I168" s="175"/>
      <c r="L168" s="171"/>
      <c r="M168" s="176"/>
      <c r="T168" s="177"/>
      <c r="AT168" s="172" t="s">
        <v>158</v>
      </c>
      <c r="AU168" s="172" t="s">
        <v>90</v>
      </c>
      <c r="AV168" s="15" t="s">
        <v>154</v>
      </c>
      <c r="AW168" s="15" t="s">
        <v>42</v>
      </c>
      <c r="AX168" s="15" t="s">
        <v>88</v>
      </c>
      <c r="AY168" s="172" t="s">
        <v>147</v>
      </c>
    </row>
    <row r="169" spans="2:65" s="1" customFormat="1" ht="16.5" customHeight="1">
      <c r="B169" s="34"/>
      <c r="C169" s="133" t="s">
        <v>7</v>
      </c>
      <c r="D169" s="133" t="s">
        <v>149</v>
      </c>
      <c r="E169" s="134" t="s">
        <v>869</v>
      </c>
      <c r="F169" s="135" t="s">
        <v>870</v>
      </c>
      <c r="G169" s="136" t="s">
        <v>152</v>
      </c>
      <c r="H169" s="137">
        <v>3.74</v>
      </c>
      <c r="I169" s="138"/>
      <c r="J169" s="139">
        <f>ROUND(I169*H169,2)</f>
        <v>0</v>
      </c>
      <c r="K169" s="135" t="s">
        <v>153</v>
      </c>
      <c r="L169" s="34"/>
      <c r="M169" s="140" t="s">
        <v>79</v>
      </c>
      <c r="N169" s="141" t="s">
        <v>51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154</v>
      </c>
      <c r="AT169" s="144" t="s">
        <v>149</v>
      </c>
      <c r="AU169" s="144" t="s">
        <v>90</v>
      </c>
      <c r="AY169" s="18" t="s">
        <v>147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88</v>
      </c>
      <c r="BK169" s="145">
        <f>ROUND(I169*H169,2)</f>
        <v>0</v>
      </c>
      <c r="BL169" s="18" t="s">
        <v>154</v>
      </c>
      <c r="BM169" s="144" t="s">
        <v>871</v>
      </c>
    </row>
    <row r="170" spans="2:65" s="1" customFormat="1" ht="11.25">
      <c r="B170" s="34"/>
      <c r="D170" s="146" t="s">
        <v>156</v>
      </c>
      <c r="F170" s="147" t="s">
        <v>872</v>
      </c>
      <c r="I170" s="148"/>
      <c r="L170" s="34"/>
      <c r="M170" s="149"/>
      <c r="T170" s="55"/>
      <c r="AT170" s="18" t="s">
        <v>156</v>
      </c>
      <c r="AU170" s="18" t="s">
        <v>90</v>
      </c>
    </row>
    <row r="171" spans="2:65" s="1" customFormat="1" ht="24.2" customHeight="1">
      <c r="B171" s="34"/>
      <c r="C171" s="133" t="s">
        <v>305</v>
      </c>
      <c r="D171" s="133" t="s">
        <v>149</v>
      </c>
      <c r="E171" s="134" t="s">
        <v>873</v>
      </c>
      <c r="F171" s="135" t="s">
        <v>874</v>
      </c>
      <c r="G171" s="136" t="s">
        <v>152</v>
      </c>
      <c r="H171" s="137">
        <v>17.399999999999999</v>
      </c>
      <c r="I171" s="138"/>
      <c r="J171" s="139">
        <f>ROUND(I171*H171,2)</f>
        <v>0</v>
      </c>
      <c r="K171" s="135" t="s">
        <v>153</v>
      </c>
      <c r="L171" s="34"/>
      <c r="M171" s="140" t="s">
        <v>79</v>
      </c>
      <c r="N171" s="141" t="s">
        <v>51</v>
      </c>
      <c r="P171" s="142">
        <f>O171*H171</f>
        <v>0</v>
      </c>
      <c r="Q171" s="142">
        <v>0.105</v>
      </c>
      <c r="R171" s="142">
        <f>Q171*H171</f>
        <v>1.8269999999999997</v>
      </c>
      <c r="S171" s="142">
        <v>0</v>
      </c>
      <c r="T171" s="143">
        <f>S171*H171</f>
        <v>0</v>
      </c>
      <c r="AR171" s="144" t="s">
        <v>154</v>
      </c>
      <c r="AT171" s="144" t="s">
        <v>149</v>
      </c>
      <c r="AU171" s="144" t="s">
        <v>90</v>
      </c>
      <c r="AY171" s="18" t="s">
        <v>147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8" t="s">
        <v>88</v>
      </c>
      <c r="BK171" s="145">
        <f>ROUND(I171*H171,2)</f>
        <v>0</v>
      </c>
      <c r="BL171" s="18" t="s">
        <v>154</v>
      </c>
      <c r="BM171" s="144" t="s">
        <v>875</v>
      </c>
    </row>
    <row r="172" spans="2:65" s="1" customFormat="1" ht="11.25">
      <c r="B172" s="34"/>
      <c r="D172" s="146" t="s">
        <v>156</v>
      </c>
      <c r="F172" s="147" t="s">
        <v>876</v>
      </c>
      <c r="I172" s="148"/>
      <c r="L172" s="34"/>
      <c r="M172" s="149"/>
      <c r="T172" s="55"/>
      <c r="AT172" s="18" t="s">
        <v>156</v>
      </c>
      <c r="AU172" s="18" t="s">
        <v>90</v>
      </c>
    </row>
    <row r="173" spans="2:65" s="12" customFormat="1" ht="11.25">
      <c r="B173" s="150"/>
      <c r="D173" s="151" t="s">
        <v>158</v>
      </c>
      <c r="E173" s="152" t="s">
        <v>79</v>
      </c>
      <c r="F173" s="153" t="s">
        <v>865</v>
      </c>
      <c r="H173" s="152" t="s">
        <v>79</v>
      </c>
      <c r="I173" s="154"/>
      <c r="L173" s="150"/>
      <c r="M173" s="155"/>
      <c r="T173" s="156"/>
      <c r="AT173" s="152" t="s">
        <v>158</v>
      </c>
      <c r="AU173" s="152" t="s">
        <v>90</v>
      </c>
      <c r="AV173" s="12" t="s">
        <v>88</v>
      </c>
      <c r="AW173" s="12" t="s">
        <v>42</v>
      </c>
      <c r="AX173" s="12" t="s">
        <v>81</v>
      </c>
      <c r="AY173" s="152" t="s">
        <v>147</v>
      </c>
    </row>
    <row r="174" spans="2:65" s="13" customFormat="1" ht="11.25">
      <c r="B174" s="157"/>
      <c r="D174" s="151" t="s">
        <v>158</v>
      </c>
      <c r="E174" s="158" t="s">
        <v>79</v>
      </c>
      <c r="F174" s="159" t="s">
        <v>877</v>
      </c>
      <c r="H174" s="160">
        <v>17.399999999999999</v>
      </c>
      <c r="I174" s="161"/>
      <c r="L174" s="157"/>
      <c r="M174" s="162"/>
      <c r="T174" s="163"/>
      <c r="AT174" s="158" t="s">
        <v>158</v>
      </c>
      <c r="AU174" s="158" t="s">
        <v>90</v>
      </c>
      <c r="AV174" s="13" t="s">
        <v>90</v>
      </c>
      <c r="AW174" s="13" t="s">
        <v>42</v>
      </c>
      <c r="AX174" s="13" t="s">
        <v>88</v>
      </c>
      <c r="AY174" s="158" t="s">
        <v>147</v>
      </c>
    </row>
    <row r="175" spans="2:65" s="11" customFormat="1" ht="22.9" customHeight="1">
      <c r="B175" s="121"/>
      <c r="D175" s="122" t="s">
        <v>80</v>
      </c>
      <c r="E175" s="131" t="s">
        <v>218</v>
      </c>
      <c r="F175" s="131" t="s">
        <v>585</v>
      </c>
      <c r="I175" s="124"/>
      <c r="J175" s="132">
        <f>BK175</f>
        <v>0</v>
      </c>
      <c r="L175" s="121"/>
      <c r="M175" s="126"/>
      <c r="P175" s="127">
        <f>SUM(P176:P197)</f>
        <v>0</v>
      </c>
      <c r="R175" s="127">
        <f>SUM(R176:R197)</f>
        <v>0</v>
      </c>
      <c r="T175" s="128">
        <f>SUM(T176:T197)</f>
        <v>63.943999999999996</v>
      </c>
      <c r="AR175" s="122" t="s">
        <v>88</v>
      </c>
      <c r="AT175" s="129" t="s">
        <v>80</v>
      </c>
      <c r="AU175" s="129" t="s">
        <v>88</v>
      </c>
      <c r="AY175" s="122" t="s">
        <v>147</v>
      </c>
      <c r="BK175" s="130">
        <f>SUM(BK176:BK197)</f>
        <v>0</v>
      </c>
    </row>
    <row r="176" spans="2:65" s="1" customFormat="1" ht="16.5" customHeight="1">
      <c r="B176" s="34"/>
      <c r="C176" s="133" t="s">
        <v>311</v>
      </c>
      <c r="D176" s="133" t="s">
        <v>149</v>
      </c>
      <c r="E176" s="134" t="s">
        <v>878</v>
      </c>
      <c r="F176" s="135" t="s">
        <v>879</v>
      </c>
      <c r="G176" s="136" t="s">
        <v>198</v>
      </c>
      <c r="H176" s="137">
        <v>26.88</v>
      </c>
      <c r="I176" s="138"/>
      <c r="J176" s="139">
        <f>ROUND(I176*H176,2)</f>
        <v>0</v>
      </c>
      <c r="K176" s="135" t="s">
        <v>153</v>
      </c>
      <c r="L176" s="34"/>
      <c r="M176" s="140" t="s">
        <v>79</v>
      </c>
      <c r="N176" s="141" t="s">
        <v>51</v>
      </c>
      <c r="P176" s="142">
        <f>O176*H176</f>
        <v>0</v>
      </c>
      <c r="Q176" s="142">
        <v>0</v>
      </c>
      <c r="R176" s="142">
        <f>Q176*H176</f>
        <v>0</v>
      </c>
      <c r="S176" s="142">
        <v>2</v>
      </c>
      <c r="T176" s="143">
        <f>S176*H176</f>
        <v>53.76</v>
      </c>
      <c r="AR176" s="144" t="s">
        <v>154</v>
      </c>
      <c r="AT176" s="144" t="s">
        <v>149</v>
      </c>
      <c r="AU176" s="144" t="s">
        <v>90</v>
      </c>
      <c r="AY176" s="18" t="s">
        <v>147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88</v>
      </c>
      <c r="BK176" s="145">
        <f>ROUND(I176*H176,2)</f>
        <v>0</v>
      </c>
      <c r="BL176" s="18" t="s">
        <v>154</v>
      </c>
      <c r="BM176" s="144" t="s">
        <v>880</v>
      </c>
    </row>
    <row r="177" spans="2:65" s="1" customFormat="1" ht="11.25">
      <c r="B177" s="34"/>
      <c r="D177" s="146" t="s">
        <v>156</v>
      </c>
      <c r="F177" s="147" t="s">
        <v>881</v>
      </c>
      <c r="I177" s="148"/>
      <c r="L177" s="34"/>
      <c r="M177" s="149"/>
      <c r="T177" s="55"/>
      <c r="AT177" s="18" t="s">
        <v>156</v>
      </c>
      <c r="AU177" s="18" t="s">
        <v>90</v>
      </c>
    </row>
    <row r="178" spans="2:65" s="12" customFormat="1" ht="11.25">
      <c r="B178" s="150"/>
      <c r="D178" s="151" t="s">
        <v>158</v>
      </c>
      <c r="E178" s="152" t="s">
        <v>79</v>
      </c>
      <c r="F178" s="153" t="s">
        <v>882</v>
      </c>
      <c r="H178" s="152" t="s">
        <v>79</v>
      </c>
      <c r="I178" s="154"/>
      <c r="L178" s="150"/>
      <c r="M178" s="155"/>
      <c r="T178" s="156"/>
      <c r="AT178" s="152" t="s">
        <v>158</v>
      </c>
      <c r="AU178" s="152" t="s">
        <v>90</v>
      </c>
      <c r="AV178" s="12" t="s">
        <v>88</v>
      </c>
      <c r="AW178" s="12" t="s">
        <v>42</v>
      </c>
      <c r="AX178" s="12" t="s">
        <v>81</v>
      </c>
      <c r="AY178" s="152" t="s">
        <v>147</v>
      </c>
    </row>
    <row r="179" spans="2:65" s="13" customFormat="1" ht="11.25">
      <c r="B179" s="157"/>
      <c r="D179" s="151" t="s">
        <v>158</v>
      </c>
      <c r="E179" s="158" t="s">
        <v>79</v>
      </c>
      <c r="F179" s="159" t="s">
        <v>883</v>
      </c>
      <c r="H179" s="160">
        <v>26.88</v>
      </c>
      <c r="I179" s="161"/>
      <c r="L179" s="157"/>
      <c r="M179" s="162"/>
      <c r="T179" s="163"/>
      <c r="AT179" s="158" t="s">
        <v>158</v>
      </c>
      <c r="AU179" s="158" t="s">
        <v>90</v>
      </c>
      <c r="AV179" s="13" t="s">
        <v>90</v>
      </c>
      <c r="AW179" s="13" t="s">
        <v>42</v>
      </c>
      <c r="AX179" s="13" t="s">
        <v>88</v>
      </c>
      <c r="AY179" s="158" t="s">
        <v>147</v>
      </c>
    </row>
    <row r="180" spans="2:65" s="1" customFormat="1" ht="24.2" customHeight="1">
      <c r="B180" s="34"/>
      <c r="C180" s="133" t="s">
        <v>316</v>
      </c>
      <c r="D180" s="133" t="s">
        <v>149</v>
      </c>
      <c r="E180" s="134" t="s">
        <v>884</v>
      </c>
      <c r="F180" s="135" t="s">
        <v>885</v>
      </c>
      <c r="G180" s="136" t="s">
        <v>198</v>
      </c>
      <c r="H180" s="137">
        <v>25.2</v>
      </c>
      <c r="I180" s="138"/>
      <c r="J180" s="139">
        <f>ROUND(I180*H180,2)</f>
        <v>0</v>
      </c>
      <c r="K180" s="135" t="s">
        <v>153</v>
      </c>
      <c r="L180" s="34"/>
      <c r="M180" s="140" t="s">
        <v>79</v>
      </c>
      <c r="N180" s="141" t="s">
        <v>51</v>
      </c>
      <c r="P180" s="142">
        <f>O180*H180</f>
        <v>0</v>
      </c>
      <c r="Q180" s="142">
        <v>0</v>
      </c>
      <c r="R180" s="142">
        <f>Q180*H180</f>
        <v>0</v>
      </c>
      <c r="S180" s="142">
        <v>0.25</v>
      </c>
      <c r="T180" s="143">
        <f>S180*H180</f>
        <v>6.3</v>
      </c>
      <c r="AR180" s="144" t="s">
        <v>154</v>
      </c>
      <c r="AT180" s="144" t="s">
        <v>149</v>
      </c>
      <c r="AU180" s="144" t="s">
        <v>90</v>
      </c>
      <c r="AY180" s="18" t="s">
        <v>147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8" t="s">
        <v>88</v>
      </c>
      <c r="BK180" s="145">
        <f>ROUND(I180*H180,2)</f>
        <v>0</v>
      </c>
      <c r="BL180" s="18" t="s">
        <v>154</v>
      </c>
      <c r="BM180" s="144" t="s">
        <v>886</v>
      </c>
    </row>
    <row r="181" spans="2:65" s="1" customFormat="1" ht="11.25">
      <c r="B181" s="34"/>
      <c r="D181" s="146" t="s">
        <v>156</v>
      </c>
      <c r="F181" s="147" t="s">
        <v>887</v>
      </c>
      <c r="I181" s="148"/>
      <c r="L181" s="34"/>
      <c r="M181" s="149"/>
      <c r="T181" s="55"/>
      <c r="AT181" s="18" t="s">
        <v>156</v>
      </c>
      <c r="AU181" s="18" t="s">
        <v>90</v>
      </c>
    </row>
    <row r="182" spans="2:65" s="12" customFormat="1" ht="22.5">
      <c r="B182" s="150"/>
      <c r="D182" s="151" t="s">
        <v>158</v>
      </c>
      <c r="E182" s="152" t="s">
        <v>79</v>
      </c>
      <c r="F182" s="153" t="s">
        <v>888</v>
      </c>
      <c r="H182" s="152" t="s">
        <v>79</v>
      </c>
      <c r="I182" s="154"/>
      <c r="L182" s="150"/>
      <c r="M182" s="155"/>
      <c r="T182" s="156"/>
      <c r="AT182" s="152" t="s">
        <v>158</v>
      </c>
      <c r="AU182" s="152" t="s">
        <v>90</v>
      </c>
      <c r="AV182" s="12" t="s">
        <v>88</v>
      </c>
      <c r="AW182" s="12" t="s">
        <v>42</v>
      </c>
      <c r="AX182" s="12" t="s">
        <v>81</v>
      </c>
      <c r="AY182" s="152" t="s">
        <v>147</v>
      </c>
    </row>
    <row r="183" spans="2:65" s="13" customFormat="1" ht="11.25">
      <c r="B183" s="157"/>
      <c r="D183" s="151" t="s">
        <v>158</v>
      </c>
      <c r="E183" s="158" t="s">
        <v>79</v>
      </c>
      <c r="F183" s="159" t="s">
        <v>889</v>
      </c>
      <c r="H183" s="160">
        <v>25.2</v>
      </c>
      <c r="I183" s="161"/>
      <c r="L183" s="157"/>
      <c r="M183" s="162"/>
      <c r="T183" s="163"/>
      <c r="AT183" s="158" t="s">
        <v>158</v>
      </c>
      <c r="AU183" s="158" t="s">
        <v>90</v>
      </c>
      <c r="AV183" s="13" t="s">
        <v>90</v>
      </c>
      <c r="AW183" s="13" t="s">
        <v>42</v>
      </c>
      <c r="AX183" s="13" t="s">
        <v>88</v>
      </c>
      <c r="AY183" s="158" t="s">
        <v>147</v>
      </c>
    </row>
    <row r="184" spans="2:65" s="1" customFormat="1" ht="24.2" customHeight="1">
      <c r="B184" s="34"/>
      <c r="C184" s="133" t="s">
        <v>325</v>
      </c>
      <c r="D184" s="133" t="s">
        <v>149</v>
      </c>
      <c r="E184" s="134" t="s">
        <v>890</v>
      </c>
      <c r="F184" s="135" t="s">
        <v>891</v>
      </c>
      <c r="G184" s="136" t="s">
        <v>362</v>
      </c>
      <c r="H184" s="137">
        <v>10</v>
      </c>
      <c r="I184" s="138"/>
      <c r="J184" s="139">
        <f>ROUND(I184*H184,2)</f>
        <v>0</v>
      </c>
      <c r="K184" s="135" t="s">
        <v>153</v>
      </c>
      <c r="L184" s="34"/>
      <c r="M184" s="140" t="s">
        <v>79</v>
      </c>
      <c r="N184" s="141" t="s">
        <v>51</v>
      </c>
      <c r="P184" s="142">
        <f>O184*H184</f>
        <v>0</v>
      </c>
      <c r="Q184" s="142">
        <v>0</v>
      </c>
      <c r="R184" s="142">
        <f>Q184*H184</f>
        <v>0</v>
      </c>
      <c r="S184" s="142">
        <v>8.5999999999999993E-2</v>
      </c>
      <c r="T184" s="143">
        <f>S184*H184</f>
        <v>0.85999999999999988</v>
      </c>
      <c r="AR184" s="144" t="s">
        <v>154</v>
      </c>
      <c r="AT184" s="144" t="s">
        <v>149</v>
      </c>
      <c r="AU184" s="144" t="s">
        <v>90</v>
      </c>
      <c r="AY184" s="18" t="s">
        <v>147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8" t="s">
        <v>88</v>
      </c>
      <c r="BK184" s="145">
        <f>ROUND(I184*H184,2)</f>
        <v>0</v>
      </c>
      <c r="BL184" s="18" t="s">
        <v>154</v>
      </c>
      <c r="BM184" s="144" t="s">
        <v>892</v>
      </c>
    </row>
    <row r="185" spans="2:65" s="1" customFormat="1" ht="11.25">
      <c r="B185" s="34"/>
      <c r="D185" s="146" t="s">
        <v>156</v>
      </c>
      <c r="F185" s="147" t="s">
        <v>893</v>
      </c>
      <c r="I185" s="148"/>
      <c r="L185" s="34"/>
      <c r="M185" s="149"/>
      <c r="T185" s="55"/>
      <c r="AT185" s="18" t="s">
        <v>156</v>
      </c>
      <c r="AU185" s="18" t="s">
        <v>90</v>
      </c>
    </row>
    <row r="186" spans="2:65" s="12" customFormat="1" ht="11.25">
      <c r="B186" s="150"/>
      <c r="D186" s="151" t="s">
        <v>158</v>
      </c>
      <c r="E186" s="152" t="s">
        <v>79</v>
      </c>
      <c r="F186" s="153" t="s">
        <v>894</v>
      </c>
      <c r="H186" s="152" t="s">
        <v>79</v>
      </c>
      <c r="I186" s="154"/>
      <c r="L186" s="150"/>
      <c r="M186" s="155"/>
      <c r="T186" s="156"/>
      <c r="AT186" s="152" t="s">
        <v>158</v>
      </c>
      <c r="AU186" s="152" t="s">
        <v>90</v>
      </c>
      <c r="AV186" s="12" t="s">
        <v>88</v>
      </c>
      <c r="AW186" s="12" t="s">
        <v>42</v>
      </c>
      <c r="AX186" s="12" t="s">
        <v>81</v>
      </c>
      <c r="AY186" s="152" t="s">
        <v>147</v>
      </c>
    </row>
    <row r="187" spans="2:65" s="13" customFormat="1" ht="11.25">
      <c r="B187" s="157"/>
      <c r="D187" s="151" t="s">
        <v>158</v>
      </c>
      <c r="E187" s="158" t="s">
        <v>79</v>
      </c>
      <c r="F187" s="159" t="s">
        <v>225</v>
      </c>
      <c r="H187" s="160">
        <v>10</v>
      </c>
      <c r="I187" s="161"/>
      <c r="L187" s="157"/>
      <c r="M187" s="162"/>
      <c r="T187" s="163"/>
      <c r="AT187" s="158" t="s">
        <v>158</v>
      </c>
      <c r="AU187" s="158" t="s">
        <v>90</v>
      </c>
      <c r="AV187" s="13" t="s">
        <v>90</v>
      </c>
      <c r="AW187" s="13" t="s">
        <v>42</v>
      </c>
      <c r="AX187" s="13" t="s">
        <v>88</v>
      </c>
      <c r="AY187" s="158" t="s">
        <v>147</v>
      </c>
    </row>
    <row r="188" spans="2:65" s="1" customFormat="1" ht="24.2" customHeight="1">
      <c r="B188" s="34"/>
      <c r="C188" s="133" t="s">
        <v>330</v>
      </c>
      <c r="D188" s="133" t="s">
        <v>149</v>
      </c>
      <c r="E188" s="134" t="s">
        <v>895</v>
      </c>
      <c r="F188" s="135" t="s">
        <v>896</v>
      </c>
      <c r="G188" s="136" t="s">
        <v>152</v>
      </c>
      <c r="H188" s="137">
        <v>33.6</v>
      </c>
      <c r="I188" s="138"/>
      <c r="J188" s="139">
        <f>ROUND(I188*H188,2)</f>
        <v>0</v>
      </c>
      <c r="K188" s="135" t="s">
        <v>153</v>
      </c>
      <c r="L188" s="34"/>
      <c r="M188" s="140" t="s">
        <v>79</v>
      </c>
      <c r="N188" s="141" t="s">
        <v>51</v>
      </c>
      <c r="P188" s="142">
        <f>O188*H188</f>
        <v>0</v>
      </c>
      <c r="Q188" s="142">
        <v>0</v>
      </c>
      <c r="R188" s="142">
        <f>Q188*H188</f>
        <v>0</v>
      </c>
      <c r="S188" s="142">
        <v>0.09</v>
      </c>
      <c r="T188" s="143">
        <f>S188*H188</f>
        <v>3.024</v>
      </c>
      <c r="AR188" s="144" t="s">
        <v>154</v>
      </c>
      <c r="AT188" s="144" t="s">
        <v>149</v>
      </c>
      <c r="AU188" s="144" t="s">
        <v>90</v>
      </c>
      <c r="AY188" s="18" t="s">
        <v>147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8" t="s">
        <v>88</v>
      </c>
      <c r="BK188" s="145">
        <f>ROUND(I188*H188,2)</f>
        <v>0</v>
      </c>
      <c r="BL188" s="18" t="s">
        <v>154</v>
      </c>
      <c r="BM188" s="144" t="s">
        <v>897</v>
      </c>
    </row>
    <row r="189" spans="2:65" s="1" customFormat="1" ht="11.25">
      <c r="B189" s="34"/>
      <c r="D189" s="146" t="s">
        <v>156</v>
      </c>
      <c r="F189" s="147" t="s">
        <v>898</v>
      </c>
      <c r="I189" s="148"/>
      <c r="L189" s="34"/>
      <c r="M189" s="149"/>
      <c r="T189" s="55"/>
      <c r="AT189" s="18" t="s">
        <v>156</v>
      </c>
      <c r="AU189" s="18" t="s">
        <v>90</v>
      </c>
    </row>
    <row r="190" spans="2:65" s="12" customFormat="1" ht="11.25">
      <c r="B190" s="150"/>
      <c r="D190" s="151" t="s">
        <v>158</v>
      </c>
      <c r="E190" s="152" t="s">
        <v>79</v>
      </c>
      <c r="F190" s="153" t="s">
        <v>899</v>
      </c>
      <c r="H190" s="152" t="s">
        <v>79</v>
      </c>
      <c r="I190" s="154"/>
      <c r="L190" s="150"/>
      <c r="M190" s="155"/>
      <c r="T190" s="156"/>
      <c r="AT190" s="152" t="s">
        <v>158</v>
      </c>
      <c r="AU190" s="152" t="s">
        <v>90</v>
      </c>
      <c r="AV190" s="12" t="s">
        <v>88</v>
      </c>
      <c r="AW190" s="12" t="s">
        <v>42</v>
      </c>
      <c r="AX190" s="12" t="s">
        <v>81</v>
      </c>
      <c r="AY190" s="152" t="s">
        <v>147</v>
      </c>
    </row>
    <row r="191" spans="2:65" s="13" customFormat="1" ht="11.25">
      <c r="B191" s="157"/>
      <c r="D191" s="151" t="s">
        <v>158</v>
      </c>
      <c r="E191" s="158" t="s">
        <v>79</v>
      </c>
      <c r="F191" s="159" t="s">
        <v>900</v>
      </c>
      <c r="H191" s="160">
        <v>33.6</v>
      </c>
      <c r="I191" s="161"/>
      <c r="L191" s="157"/>
      <c r="M191" s="162"/>
      <c r="T191" s="163"/>
      <c r="AT191" s="158" t="s">
        <v>158</v>
      </c>
      <c r="AU191" s="158" t="s">
        <v>90</v>
      </c>
      <c r="AV191" s="13" t="s">
        <v>90</v>
      </c>
      <c r="AW191" s="13" t="s">
        <v>42</v>
      </c>
      <c r="AX191" s="13" t="s">
        <v>88</v>
      </c>
      <c r="AY191" s="158" t="s">
        <v>147</v>
      </c>
    </row>
    <row r="192" spans="2:65" s="1" customFormat="1" ht="21.75" customHeight="1">
      <c r="B192" s="34"/>
      <c r="C192" s="133" t="s">
        <v>335</v>
      </c>
      <c r="D192" s="133" t="s">
        <v>149</v>
      </c>
      <c r="E192" s="134" t="s">
        <v>901</v>
      </c>
      <c r="F192" s="135" t="s">
        <v>902</v>
      </c>
      <c r="G192" s="136" t="s">
        <v>198</v>
      </c>
      <c r="H192" s="137">
        <v>15.66</v>
      </c>
      <c r="I192" s="138"/>
      <c r="J192" s="139">
        <f>ROUND(I192*H192,2)</f>
        <v>0</v>
      </c>
      <c r="K192" s="135" t="s">
        <v>153</v>
      </c>
      <c r="L192" s="34"/>
      <c r="M192" s="140" t="s">
        <v>79</v>
      </c>
      <c r="N192" s="141" t="s">
        <v>51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154</v>
      </c>
      <c r="AT192" s="144" t="s">
        <v>149</v>
      </c>
      <c r="AU192" s="144" t="s">
        <v>90</v>
      </c>
      <c r="AY192" s="18" t="s">
        <v>147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8" t="s">
        <v>88</v>
      </c>
      <c r="BK192" s="145">
        <f>ROUND(I192*H192,2)</f>
        <v>0</v>
      </c>
      <c r="BL192" s="18" t="s">
        <v>154</v>
      </c>
      <c r="BM192" s="144" t="s">
        <v>903</v>
      </c>
    </row>
    <row r="193" spans="2:65" s="1" customFormat="1" ht="11.25">
      <c r="B193" s="34"/>
      <c r="D193" s="146" t="s">
        <v>156</v>
      </c>
      <c r="F193" s="147" t="s">
        <v>904</v>
      </c>
      <c r="I193" s="148"/>
      <c r="L193" s="34"/>
      <c r="M193" s="149"/>
      <c r="T193" s="55"/>
      <c r="AT193" s="18" t="s">
        <v>156</v>
      </c>
      <c r="AU193" s="18" t="s">
        <v>90</v>
      </c>
    </row>
    <row r="194" spans="2:65" s="12" customFormat="1" ht="11.25">
      <c r="B194" s="150"/>
      <c r="D194" s="151" t="s">
        <v>158</v>
      </c>
      <c r="E194" s="152" t="s">
        <v>79</v>
      </c>
      <c r="F194" s="153" t="s">
        <v>905</v>
      </c>
      <c r="H194" s="152" t="s">
        <v>79</v>
      </c>
      <c r="I194" s="154"/>
      <c r="L194" s="150"/>
      <c r="M194" s="155"/>
      <c r="T194" s="156"/>
      <c r="AT194" s="152" t="s">
        <v>158</v>
      </c>
      <c r="AU194" s="152" t="s">
        <v>90</v>
      </c>
      <c r="AV194" s="12" t="s">
        <v>88</v>
      </c>
      <c r="AW194" s="12" t="s">
        <v>42</v>
      </c>
      <c r="AX194" s="12" t="s">
        <v>81</v>
      </c>
      <c r="AY194" s="152" t="s">
        <v>147</v>
      </c>
    </row>
    <row r="195" spans="2:65" s="13" customFormat="1" ht="11.25">
      <c r="B195" s="157"/>
      <c r="D195" s="151" t="s">
        <v>158</v>
      </c>
      <c r="E195" s="158" t="s">
        <v>79</v>
      </c>
      <c r="F195" s="159" t="s">
        <v>906</v>
      </c>
      <c r="H195" s="160">
        <v>15.66</v>
      </c>
      <c r="I195" s="161"/>
      <c r="L195" s="157"/>
      <c r="M195" s="162"/>
      <c r="T195" s="163"/>
      <c r="AT195" s="158" t="s">
        <v>158</v>
      </c>
      <c r="AU195" s="158" t="s">
        <v>90</v>
      </c>
      <c r="AV195" s="13" t="s">
        <v>90</v>
      </c>
      <c r="AW195" s="13" t="s">
        <v>42</v>
      </c>
      <c r="AX195" s="13" t="s">
        <v>88</v>
      </c>
      <c r="AY195" s="158" t="s">
        <v>147</v>
      </c>
    </row>
    <row r="196" spans="2:65" s="1" customFormat="1" ht="37.9" customHeight="1">
      <c r="B196" s="34"/>
      <c r="C196" s="133" t="s">
        <v>341</v>
      </c>
      <c r="D196" s="133" t="s">
        <v>149</v>
      </c>
      <c r="E196" s="134" t="s">
        <v>907</v>
      </c>
      <c r="F196" s="135" t="s">
        <v>908</v>
      </c>
      <c r="G196" s="136" t="s">
        <v>362</v>
      </c>
      <c r="H196" s="137">
        <v>2</v>
      </c>
      <c r="I196" s="138"/>
      <c r="J196" s="139">
        <f>ROUND(I196*H196,2)</f>
        <v>0</v>
      </c>
      <c r="K196" s="135" t="s">
        <v>79</v>
      </c>
      <c r="L196" s="34"/>
      <c r="M196" s="140" t="s">
        <v>79</v>
      </c>
      <c r="N196" s="141" t="s">
        <v>51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544</v>
      </c>
      <c r="AT196" s="144" t="s">
        <v>149</v>
      </c>
      <c r="AU196" s="144" t="s">
        <v>90</v>
      </c>
      <c r="AY196" s="18" t="s">
        <v>147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8" t="s">
        <v>88</v>
      </c>
      <c r="BK196" s="145">
        <f>ROUND(I196*H196,2)</f>
        <v>0</v>
      </c>
      <c r="BL196" s="18" t="s">
        <v>544</v>
      </c>
      <c r="BM196" s="144" t="s">
        <v>909</v>
      </c>
    </row>
    <row r="197" spans="2:65" s="1" customFormat="1" ht="16.5" customHeight="1">
      <c r="B197" s="34"/>
      <c r="C197" s="133" t="s">
        <v>347</v>
      </c>
      <c r="D197" s="133" t="s">
        <v>149</v>
      </c>
      <c r="E197" s="134" t="s">
        <v>910</v>
      </c>
      <c r="F197" s="135" t="s">
        <v>911</v>
      </c>
      <c r="G197" s="136" t="s">
        <v>362</v>
      </c>
      <c r="H197" s="137">
        <v>2</v>
      </c>
      <c r="I197" s="138"/>
      <c r="J197" s="139">
        <f>ROUND(I197*H197,2)</f>
        <v>0</v>
      </c>
      <c r="K197" s="135" t="s">
        <v>79</v>
      </c>
      <c r="L197" s="34"/>
      <c r="M197" s="140" t="s">
        <v>79</v>
      </c>
      <c r="N197" s="141" t="s">
        <v>51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544</v>
      </c>
      <c r="AT197" s="144" t="s">
        <v>149</v>
      </c>
      <c r="AU197" s="144" t="s">
        <v>90</v>
      </c>
      <c r="AY197" s="18" t="s">
        <v>147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88</v>
      </c>
      <c r="BK197" s="145">
        <f>ROUND(I197*H197,2)</f>
        <v>0</v>
      </c>
      <c r="BL197" s="18" t="s">
        <v>544</v>
      </c>
      <c r="BM197" s="144" t="s">
        <v>912</v>
      </c>
    </row>
    <row r="198" spans="2:65" s="11" customFormat="1" ht="22.9" customHeight="1">
      <c r="B198" s="121"/>
      <c r="D198" s="122" t="s">
        <v>80</v>
      </c>
      <c r="E198" s="131" t="s">
        <v>718</v>
      </c>
      <c r="F198" s="131" t="s">
        <v>719</v>
      </c>
      <c r="I198" s="124"/>
      <c r="J198" s="132">
        <f>BK198</f>
        <v>0</v>
      </c>
      <c r="L198" s="121"/>
      <c r="M198" s="126"/>
      <c r="P198" s="127">
        <f>SUM(P199:P240)</f>
        <v>0</v>
      </c>
      <c r="R198" s="127">
        <f>SUM(R199:R240)</f>
        <v>0</v>
      </c>
      <c r="T198" s="128">
        <f>SUM(T199:T240)</f>
        <v>0</v>
      </c>
      <c r="AR198" s="122" t="s">
        <v>88</v>
      </c>
      <c r="AT198" s="129" t="s">
        <v>80</v>
      </c>
      <c r="AU198" s="129" t="s">
        <v>88</v>
      </c>
      <c r="AY198" s="122" t="s">
        <v>147</v>
      </c>
      <c r="BK198" s="130">
        <f>SUM(BK199:BK240)</f>
        <v>0</v>
      </c>
    </row>
    <row r="199" spans="2:65" s="1" customFormat="1" ht="21.75" customHeight="1">
      <c r="B199" s="34"/>
      <c r="C199" s="133" t="s">
        <v>353</v>
      </c>
      <c r="D199" s="133" t="s">
        <v>149</v>
      </c>
      <c r="E199" s="134" t="s">
        <v>738</v>
      </c>
      <c r="F199" s="135" t="s">
        <v>739</v>
      </c>
      <c r="G199" s="136" t="s">
        <v>260</v>
      </c>
      <c r="H199" s="137">
        <v>87.793999999999997</v>
      </c>
      <c r="I199" s="138"/>
      <c r="J199" s="139">
        <f>ROUND(I199*H199,2)</f>
        <v>0</v>
      </c>
      <c r="K199" s="135" t="s">
        <v>153</v>
      </c>
      <c r="L199" s="34"/>
      <c r="M199" s="140" t="s">
        <v>79</v>
      </c>
      <c r="N199" s="141" t="s">
        <v>51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154</v>
      </c>
      <c r="AT199" s="144" t="s">
        <v>149</v>
      </c>
      <c r="AU199" s="144" t="s">
        <v>90</v>
      </c>
      <c r="AY199" s="18" t="s">
        <v>147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8" t="s">
        <v>88</v>
      </c>
      <c r="BK199" s="145">
        <f>ROUND(I199*H199,2)</f>
        <v>0</v>
      </c>
      <c r="BL199" s="18" t="s">
        <v>154</v>
      </c>
      <c r="BM199" s="144" t="s">
        <v>913</v>
      </c>
    </row>
    <row r="200" spans="2:65" s="1" customFormat="1" ht="11.25">
      <c r="B200" s="34"/>
      <c r="D200" s="146" t="s">
        <v>156</v>
      </c>
      <c r="F200" s="147" t="s">
        <v>741</v>
      </c>
      <c r="I200" s="148"/>
      <c r="L200" s="34"/>
      <c r="M200" s="149"/>
      <c r="T200" s="55"/>
      <c r="AT200" s="18" t="s">
        <v>156</v>
      </c>
      <c r="AU200" s="18" t="s">
        <v>90</v>
      </c>
    </row>
    <row r="201" spans="2:65" s="12" customFormat="1" ht="11.25">
      <c r="B201" s="150"/>
      <c r="D201" s="151" t="s">
        <v>158</v>
      </c>
      <c r="E201" s="152" t="s">
        <v>79</v>
      </c>
      <c r="F201" s="153" t="s">
        <v>914</v>
      </c>
      <c r="H201" s="152" t="s">
        <v>79</v>
      </c>
      <c r="I201" s="154"/>
      <c r="L201" s="150"/>
      <c r="M201" s="155"/>
      <c r="T201" s="156"/>
      <c r="AT201" s="152" t="s">
        <v>158</v>
      </c>
      <c r="AU201" s="152" t="s">
        <v>90</v>
      </c>
      <c r="AV201" s="12" t="s">
        <v>88</v>
      </c>
      <c r="AW201" s="12" t="s">
        <v>42</v>
      </c>
      <c r="AX201" s="12" t="s">
        <v>81</v>
      </c>
      <c r="AY201" s="152" t="s">
        <v>147</v>
      </c>
    </row>
    <row r="202" spans="2:65" s="13" customFormat="1" ht="11.25">
      <c r="B202" s="157"/>
      <c r="D202" s="151" t="s">
        <v>158</v>
      </c>
      <c r="E202" s="158" t="s">
        <v>79</v>
      </c>
      <c r="F202" s="159" t="s">
        <v>915</v>
      </c>
      <c r="H202" s="160">
        <v>53.76</v>
      </c>
      <c r="I202" s="161"/>
      <c r="L202" s="157"/>
      <c r="M202" s="162"/>
      <c r="T202" s="163"/>
      <c r="AT202" s="158" t="s">
        <v>158</v>
      </c>
      <c r="AU202" s="158" t="s">
        <v>90</v>
      </c>
      <c r="AV202" s="13" t="s">
        <v>90</v>
      </c>
      <c r="AW202" s="13" t="s">
        <v>42</v>
      </c>
      <c r="AX202" s="13" t="s">
        <v>81</v>
      </c>
      <c r="AY202" s="158" t="s">
        <v>147</v>
      </c>
    </row>
    <row r="203" spans="2:65" s="12" customFormat="1" ht="11.25">
      <c r="B203" s="150"/>
      <c r="D203" s="151" t="s">
        <v>158</v>
      </c>
      <c r="E203" s="152" t="s">
        <v>79</v>
      </c>
      <c r="F203" s="153" t="s">
        <v>899</v>
      </c>
      <c r="H203" s="152" t="s">
        <v>79</v>
      </c>
      <c r="I203" s="154"/>
      <c r="L203" s="150"/>
      <c r="M203" s="155"/>
      <c r="T203" s="156"/>
      <c r="AT203" s="152" t="s">
        <v>158</v>
      </c>
      <c r="AU203" s="152" t="s">
        <v>90</v>
      </c>
      <c r="AV203" s="12" t="s">
        <v>88</v>
      </c>
      <c r="AW203" s="12" t="s">
        <v>42</v>
      </c>
      <c r="AX203" s="12" t="s">
        <v>81</v>
      </c>
      <c r="AY203" s="152" t="s">
        <v>147</v>
      </c>
    </row>
    <row r="204" spans="2:65" s="13" customFormat="1" ht="11.25">
      <c r="B204" s="157"/>
      <c r="D204" s="151" t="s">
        <v>158</v>
      </c>
      <c r="E204" s="158" t="s">
        <v>79</v>
      </c>
      <c r="F204" s="159" t="s">
        <v>916</v>
      </c>
      <c r="H204" s="160">
        <v>3.024</v>
      </c>
      <c r="I204" s="161"/>
      <c r="L204" s="157"/>
      <c r="M204" s="162"/>
      <c r="T204" s="163"/>
      <c r="AT204" s="158" t="s">
        <v>158</v>
      </c>
      <c r="AU204" s="158" t="s">
        <v>90</v>
      </c>
      <c r="AV204" s="13" t="s">
        <v>90</v>
      </c>
      <c r="AW204" s="13" t="s">
        <v>42</v>
      </c>
      <c r="AX204" s="13" t="s">
        <v>81</v>
      </c>
      <c r="AY204" s="158" t="s">
        <v>147</v>
      </c>
    </row>
    <row r="205" spans="2:65" s="12" customFormat="1" ht="11.25">
      <c r="B205" s="150"/>
      <c r="D205" s="151" t="s">
        <v>158</v>
      </c>
      <c r="E205" s="152" t="s">
        <v>79</v>
      </c>
      <c r="F205" s="153" t="s">
        <v>917</v>
      </c>
      <c r="H205" s="152" t="s">
        <v>79</v>
      </c>
      <c r="I205" s="154"/>
      <c r="L205" s="150"/>
      <c r="M205" s="155"/>
      <c r="T205" s="156"/>
      <c r="AT205" s="152" t="s">
        <v>158</v>
      </c>
      <c r="AU205" s="152" t="s">
        <v>90</v>
      </c>
      <c r="AV205" s="12" t="s">
        <v>88</v>
      </c>
      <c r="AW205" s="12" t="s">
        <v>42</v>
      </c>
      <c r="AX205" s="12" t="s">
        <v>81</v>
      </c>
      <c r="AY205" s="152" t="s">
        <v>147</v>
      </c>
    </row>
    <row r="206" spans="2:65" s="13" customFormat="1" ht="11.25">
      <c r="B206" s="157"/>
      <c r="D206" s="151" t="s">
        <v>158</v>
      </c>
      <c r="E206" s="158" t="s">
        <v>79</v>
      </c>
      <c r="F206" s="159" t="s">
        <v>918</v>
      </c>
      <c r="H206" s="160">
        <v>0.86</v>
      </c>
      <c r="I206" s="161"/>
      <c r="L206" s="157"/>
      <c r="M206" s="162"/>
      <c r="T206" s="163"/>
      <c r="AT206" s="158" t="s">
        <v>158</v>
      </c>
      <c r="AU206" s="158" t="s">
        <v>90</v>
      </c>
      <c r="AV206" s="13" t="s">
        <v>90</v>
      </c>
      <c r="AW206" s="13" t="s">
        <v>42</v>
      </c>
      <c r="AX206" s="13" t="s">
        <v>81</v>
      </c>
      <c r="AY206" s="158" t="s">
        <v>147</v>
      </c>
    </row>
    <row r="207" spans="2:65" s="12" customFormat="1" ht="22.5">
      <c r="B207" s="150"/>
      <c r="D207" s="151" t="s">
        <v>158</v>
      </c>
      <c r="E207" s="152" t="s">
        <v>79</v>
      </c>
      <c r="F207" s="153" t="s">
        <v>919</v>
      </c>
      <c r="H207" s="152" t="s">
        <v>79</v>
      </c>
      <c r="I207" s="154"/>
      <c r="L207" s="150"/>
      <c r="M207" s="155"/>
      <c r="T207" s="156"/>
      <c r="AT207" s="152" t="s">
        <v>158</v>
      </c>
      <c r="AU207" s="152" t="s">
        <v>90</v>
      </c>
      <c r="AV207" s="12" t="s">
        <v>88</v>
      </c>
      <c r="AW207" s="12" t="s">
        <v>42</v>
      </c>
      <c r="AX207" s="12" t="s">
        <v>81</v>
      </c>
      <c r="AY207" s="152" t="s">
        <v>147</v>
      </c>
    </row>
    <row r="208" spans="2:65" s="13" customFormat="1" ht="11.25">
      <c r="B208" s="157"/>
      <c r="D208" s="151" t="s">
        <v>158</v>
      </c>
      <c r="E208" s="158" t="s">
        <v>79</v>
      </c>
      <c r="F208" s="159" t="s">
        <v>920</v>
      </c>
      <c r="H208" s="160">
        <v>6.3</v>
      </c>
      <c r="I208" s="161"/>
      <c r="L208" s="157"/>
      <c r="M208" s="162"/>
      <c r="T208" s="163"/>
      <c r="AT208" s="158" t="s">
        <v>158</v>
      </c>
      <c r="AU208" s="158" t="s">
        <v>90</v>
      </c>
      <c r="AV208" s="13" t="s">
        <v>90</v>
      </c>
      <c r="AW208" s="13" t="s">
        <v>42</v>
      </c>
      <c r="AX208" s="13" t="s">
        <v>81</v>
      </c>
      <c r="AY208" s="158" t="s">
        <v>147</v>
      </c>
    </row>
    <row r="209" spans="2:65" s="14" customFormat="1" ht="11.25">
      <c r="B209" s="164"/>
      <c r="D209" s="151" t="s">
        <v>158</v>
      </c>
      <c r="E209" s="165" t="s">
        <v>79</v>
      </c>
      <c r="F209" s="166" t="s">
        <v>208</v>
      </c>
      <c r="H209" s="167">
        <v>63.943999999999996</v>
      </c>
      <c r="I209" s="168"/>
      <c r="L209" s="164"/>
      <c r="M209" s="169"/>
      <c r="T209" s="170"/>
      <c r="AT209" s="165" t="s">
        <v>158</v>
      </c>
      <c r="AU209" s="165" t="s">
        <v>90</v>
      </c>
      <c r="AV209" s="14" t="s">
        <v>167</v>
      </c>
      <c r="AW209" s="14" t="s">
        <v>42</v>
      </c>
      <c r="AX209" s="14" t="s">
        <v>81</v>
      </c>
      <c r="AY209" s="165" t="s">
        <v>147</v>
      </c>
    </row>
    <row r="210" spans="2:65" s="12" customFormat="1" ht="22.5">
      <c r="B210" s="150"/>
      <c r="D210" s="151" t="s">
        <v>158</v>
      </c>
      <c r="E210" s="152" t="s">
        <v>79</v>
      </c>
      <c r="F210" s="153" t="s">
        <v>921</v>
      </c>
      <c r="H210" s="152" t="s">
        <v>79</v>
      </c>
      <c r="I210" s="154"/>
      <c r="L210" s="150"/>
      <c r="M210" s="155"/>
      <c r="T210" s="156"/>
      <c r="AT210" s="152" t="s">
        <v>158</v>
      </c>
      <c r="AU210" s="152" t="s">
        <v>90</v>
      </c>
      <c r="AV210" s="12" t="s">
        <v>88</v>
      </c>
      <c r="AW210" s="12" t="s">
        <v>42</v>
      </c>
      <c r="AX210" s="12" t="s">
        <v>81</v>
      </c>
      <c r="AY210" s="152" t="s">
        <v>147</v>
      </c>
    </row>
    <row r="211" spans="2:65" s="12" customFormat="1" ht="22.5">
      <c r="B211" s="150"/>
      <c r="D211" s="151" t="s">
        <v>158</v>
      </c>
      <c r="E211" s="152" t="s">
        <v>79</v>
      </c>
      <c r="F211" s="153" t="s">
        <v>922</v>
      </c>
      <c r="H211" s="152" t="s">
        <v>79</v>
      </c>
      <c r="I211" s="154"/>
      <c r="L211" s="150"/>
      <c r="M211" s="155"/>
      <c r="T211" s="156"/>
      <c r="AT211" s="152" t="s">
        <v>158</v>
      </c>
      <c r="AU211" s="152" t="s">
        <v>90</v>
      </c>
      <c r="AV211" s="12" t="s">
        <v>88</v>
      </c>
      <c r="AW211" s="12" t="s">
        <v>42</v>
      </c>
      <c r="AX211" s="12" t="s">
        <v>81</v>
      </c>
      <c r="AY211" s="152" t="s">
        <v>147</v>
      </c>
    </row>
    <row r="212" spans="2:65" s="13" customFormat="1" ht="11.25">
      <c r="B212" s="157"/>
      <c r="D212" s="151" t="s">
        <v>158</v>
      </c>
      <c r="E212" s="158" t="s">
        <v>79</v>
      </c>
      <c r="F212" s="159" t="s">
        <v>923</v>
      </c>
      <c r="H212" s="160">
        <v>23.85</v>
      </c>
      <c r="I212" s="161"/>
      <c r="L212" s="157"/>
      <c r="M212" s="162"/>
      <c r="T212" s="163"/>
      <c r="AT212" s="158" t="s">
        <v>158</v>
      </c>
      <c r="AU212" s="158" t="s">
        <v>90</v>
      </c>
      <c r="AV212" s="13" t="s">
        <v>90</v>
      </c>
      <c r="AW212" s="13" t="s">
        <v>42</v>
      </c>
      <c r="AX212" s="13" t="s">
        <v>81</v>
      </c>
      <c r="AY212" s="158" t="s">
        <v>147</v>
      </c>
    </row>
    <row r="213" spans="2:65" s="14" customFormat="1" ht="11.25">
      <c r="B213" s="164"/>
      <c r="D213" s="151" t="s">
        <v>158</v>
      </c>
      <c r="E213" s="165" t="s">
        <v>79</v>
      </c>
      <c r="F213" s="166" t="s">
        <v>208</v>
      </c>
      <c r="H213" s="167">
        <v>23.85</v>
      </c>
      <c r="I213" s="168"/>
      <c r="L213" s="164"/>
      <c r="M213" s="169"/>
      <c r="T213" s="170"/>
      <c r="AT213" s="165" t="s">
        <v>158</v>
      </c>
      <c r="AU213" s="165" t="s">
        <v>90</v>
      </c>
      <c r="AV213" s="14" t="s">
        <v>167</v>
      </c>
      <c r="AW213" s="14" t="s">
        <v>42</v>
      </c>
      <c r="AX213" s="14" t="s">
        <v>81</v>
      </c>
      <c r="AY213" s="165" t="s">
        <v>147</v>
      </c>
    </row>
    <row r="214" spans="2:65" s="15" customFormat="1" ht="11.25">
      <c r="B214" s="171"/>
      <c r="D214" s="151" t="s">
        <v>158</v>
      </c>
      <c r="E214" s="172" t="s">
        <v>79</v>
      </c>
      <c r="F214" s="173" t="s">
        <v>235</v>
      </c>
      <c r="H214" s="174">
        <v>87.793999999999997</v>
      </c>
      <c r="I214" s="175"/>
      <c r="L214" s="171"/>
      <c r="M214" s="176"/>
      <c r="T214" s="177"/>
      <c r="AT214" s="172" t="s">
        <v>158</v>
      </c>
      <c r="AU214" s="172" t="s">
        <v>90</v>
      </c>
      <c r="AV214" s="15" t="s">
        <v>154</v>
      </c>
      <c r="AW214" s="15" t="s">
        <v>42</v>
      </c>
      <c r="AX214" s="15" t="s">
        <v>88</v>
      </c>
      <c r="AY214" s="172" t="s">
        <v>147</v>
      </c>
    </row>
    <row r="215" spans="2:65" s="1" customFormat="1" ht="24.2" customHeight="1">
      <c r="B215" s="34"/>
      <c r="C215" s="133" t="s">
        <v>359</v>
      </c>
      <c r="D215" s="133" t="s">
        <v>149</v>
      </c>
      <c r="E215" s="134" t="s">
        <v>748</v>
      </c>
      <c r="F215" s="135" t="s">
        <v>749</v>
      </c>
      <c r="G215" s="136" t="s">
        <v>260</v>
      </c>
      <c r="H215" s="137">
        <v>1381.886</v>
      </c>
      <c r="I215" s="138"/>
      <c r="J215" s="139">
        <f>ROUND(I215*H215,2)</f>
        <v>0</v>
      </c>
      <c r="K215" s="135" t="s">
        <v>153</v>
      </c>
      <c r="L215" s="34"/>
      <c r="M215" s="140" t="s">
        <v>79</v>
      </c>
      <c r="N215" s="141" t="s">
        <v>51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154</v>
      </c>
      <c r="AT215" s="144" t="s">
        <v>149</v>
      </c>
      <c r="AU215" s="144" t="s">
        <v>90</v>
      </c>
      <c r="AY215" s="18" t="s">
        <v>147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8" t="s">
        <v>88</v>
      </c>
      <c r="BK215" s="145">
        <f>ROUND(I215*H215,2)</f>
        <v>0</v>
      </c>
      <c r="BL215" s="18" t="s">
        <v>154</v>
      </c>
      <c r="BM215" s="144" t="s">
        <v>924</v>
      </c>
    </row>
    <row r="216" spans="2:65" s="1" customFormat="1" ht="11.25">
      <c r="B216" s="34"/>
      <c r="D216" s="146" t="s">
        <v>156</v>
      </c>
      <c r="F216" s="147" t="s">
        <v>751</v>
      </c>
      <c r="I216" s="148"/>
      <c r="L216" s="34"/>
      <c r="M216" s="149"/>
      <c r="T216" s="55"/>
      <c r="AT216" s="18" t="s">
        <v>156</v>
      </c>
      <c r="AU216" s="18" t="s">
        <v>90</v>
      </c>
    </row>
    <row r="217" spans="2:65" s="12" customFormat="1" ht="11.25">
      <c r="B217" s="150"/>
      <c r="D217" s="151" t="s">
        <v>158</v>
      </c>
      <c r="E217" s="152" t="s">
        <v>79</v>
      </c>
      <c r="F217" s="153" t="s">
        <v>925</v>
      </c>
      <c r="H217" s="152" t="s">
        <v>79</v>
      </c>
      <c r="I217" s="154"/>
      <c r="L217" s="150"/>
      <c r="M217" s="155"/>
      <c r="T217" s="156"/>
      <c r="AT217" s="152" t="s">
        <v>158</v>
      </c>
      <c r="AU217" s="152" t="s">
        <v>90</v>
      </c>
      <c r="AV217" s="12" t="s">
        <v>88</v>
      </c>
      <c r="AW217" s="12" t="s">
        <v>42</v>
      </c>
      <c r="AX217" s="12" t="s">
        <v>81</v>
      </c>
      <c r="AY217" s="152" t="s">
        <v>147</v>
      </c>
    </row>
    <row r="218" spans="2:65" s="13" customFormat="1" ht="11.25">
      <c r="B218" s="157"/>
      <c r="D218" s="151" t="s">
        <v>158</v>
      </c>
      <c r="E218" s="158" t="s">
        <v>79</v>
      </c>
      <c r="F218" s="159" t="s">
        <v>926</v>
      </c>
      <c r="H218" s="160">
        <v>1214.9359999999999</v>
      </c>
      <c r="I218" s="161"/>
      <c r="L218" s="157"/>
      <c r="M218" s="162"/>
      <c r="T218" s="163"/>
      <c r="AT218" s="158" t="s">
        <v>158</v>
      </c>
      <c r="AU218" s="158" t="s">
        <v>90</v>
      </c>
      <c r="AV218" s="13" t="s">
        <v>90</v>
      </c>
      <c r="AW218" s="13" t="s">
        <v>42</v>
      </c>
      <c r="AX218" s="13" t="s">
        <v>81</v>
      </c>
      <c r="AY218" s="158" t="s">
        <v>147</v>
      </c>
    </row>
    <row r="219" spans="2:65" s="12" customFormat="1" ht="22.5">
      <c r="B219" s="150"/>
      <c r="D219" s="151" t="s">
        <v>158</v>
      </c>
      <c r="E219" s="152" t="s">
        <v>79</v>
      </c>
      <c r="F219" s="153" t="s">
        <v>927</v>
      </c>
      <c r="H219" s="152" t="s">
        <v>79</v>
      </c>
      <c r="I219" s="154"/>
      <c r="L219" s="150"/>
      <c r="M219" s="155"/>
      <c r="T219" s="156"/>
      <c r="AT219" s="152" t="s">
        <v>158</v>
      </c>
      <c r="AU219" s="152" t="s">
        <v>90</v>
      </c>
      <c r="AV219" s="12" t="s">
        <v>88</v>
      </c>
      <c r="AW219" s="12" t="s">
        <v>42</v>
      </c>
      <c r="AX219" s="12" t="s">
        <v>81</v>
      </c>
      <c r="AY219" s="152" t="s">
        <v>147</v>
      </c>
    </row>
    <row r="220" spans="2:65" s="12" customFormat="1" ht="22.5">
      <c r="B220" s="150"/>
      <c r="D220" s="151" t="s">
        <v>158</v>
      </c>
      <c r="E220" s="152" t="s">
        <v>79</v>
      </c>
      <c r="F220" s="153" t="s">
        <v>922</v>
      </c>
      <c r="H220" s="152" t="s">
        <v>79</v>
      </c>
      <c r="I220" s="154"/>
      <c r="L220" s="150"/>
      <c r="M220" s="155"/>
      <c r="T220" s="156"/>
      <c r="AT220" s="152" t="s">
        <v>158</v>
      </c>
      <c r="AU220" s="152" t="s">
        <v>90</v>
      </c>
      <c r="AV220" s="12" t="s">
        <v>88</v>
      </c>
      <c r="AW220" s="12" t="s">
        <v>42</v>
      </c>
      <c r="AX220" s="12" t="s">
        <v>81</v>
      </c>
      <c r="AY220" s="152" t="s">
        <v>147</v>
      </c>
    </row>
    <row r="221" spans="2:65" s="13" customFormat="1" ht="11.25">
      <c r="B221" s="157"/>
      <c r="D221" s="151" t="s">
        <v>158</v>
      </c>
      <c r="E221" s="158" t="s">
        <v>79</v>
      </c>
      <c r="F221" s="159" t="s">
        <v>928</v>
      </c>
      <c r="H221" s="160">
        <v>166.95</v>
      </c>
      <c r="I221" s="161"/>
      <c r="L221" s="157"/>
      <c r="M221" s="162"/>
      <c r="T221" s="163"/>
      <c r="AT221" s="158" t="s">
        <v>158</v>
      </c>
      <c r="AU221" s="158" t="s">
        <v>90</v>
      </c>
      <c r="AV221" s="13" t="s">
        <v>90</v>
      </c>
      <c r="AW221" s="13" t="s">
        <v>42</v>
      </c>
      <c r="AX221" s="13" t="s">
        <v>81</v>
      </c>
      <c r="AY221" s="158" t="s">
        <v>147</v>
      </c>
    </row>
    <row r="222" spans="2:65" s="15" customFormat="1" ht="11.25">
      <c r="B222" s="171"/>
      <c r="D222" s="151" t="s">
        <v>158</v>
      </c>
      <c r="E222" s="172" t="s">
        <v>79</v>
      </c>
      <c r="F222" s="173" t="s">
        <v>235</v>
      </c>
      <c r="H222" s="174">
        <v>1381.886</v>
      </c>
      <c r="I222" s="175"/>
      <c r="L222" s="171"/>
      <c r="M222" s="176"/>
      <c r="T222" s="177"/>
      <c r="AT222" s="172" t="s">
        <v>158</v>
      </c>
      <c r="AU222" s="172" t="s">
        <v>90</v>
      </c>
      <c r="AV222" s="15" t="s">
        <v>154</v>
      </c>
      <c r="AW222" s="15" t="s">
        <v>42</v>
      </c>
      <c r="AX222" s="15" t="s">
        <v>88</v>
      </c>
      <c r="AY222" s="172" t="s">
        <v>147</v>
      </c>
    </row>
    <row r="223" spans="2:65" s="1" customFormat="1" ht="24.2" customHeight="1">
      <c r="B223" s="34"/>
      <c r="C223" s="133" t="s">
        <v>366</v>
      </c>
      <c r="D223" s="133" t="s">
        <v>149</v>
      </c>
      <c r="E223" s="134" t="s">
        <v>929</v>
      </c>
      <c r="F223" s="135" t="s">
        <v>930</v>
      </c>
      <c r="G223" s="136" t="s">
        <v>260</v>
      </c>
      <c r="H223" s="137">
        <v>23.85</v>
      </c>
      <c r="I223" s="138"/>
      <c r="J223" s="139">
        <f>ROUND(I223*H223,2)</f>
        <v>0</v>
      </c>
      <c r="K223" s="135" t="s">
        <v>153</v>
      </c>
      <c r="L223" s="34"/>
      <c r="M223" s="140" t="s">
        <v>79</v>
      </c>
      <c r="N223" s="141" t="s">
        <v>51</v>
      </c>
      <c r="P223" s="142">
        <f>O223*H223</f>
        <v>0</v>
      </c>
      <c r="Q223" s="142">
        <v>0</v>
      </c>
      <c r="R223" s="142">
        <f>Q223*H223</f>
        <v>0</v>
      </c>
      <c r="S223" s="142">
        <v>0</v>
      </c>
      <c r="T223" s="143">
        <f>S223*H223</f>
        <v>0</v>
      </c>
      <c r="AR223" s="144" t="s">
        <v>154</v>
      </c>
      <c r="AT223" s="144" t="s">
        <v>149</v>
      </c>
      <c r="AU223" s="144" t="s">
        <v>90</v>
      </c>
      <c r="AY223" s="18" t="s">
        <v>147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8" t="s">
        <v>88</v>
      </c>
      <c r="BK223" s="145">
        <f>ROUND(I223*H223,2)</f>
        <v>0</v>
      </c>
      <c r="BL223" s="18" t="s">
        <v>154</v>
      </c>
      <c r="BM223" s="144" t="s">
        <v>931</v>
      </c>
    </row>
    <row r="224" spans="2:65" s="1" customFormat="1" ht="11.25">
      <c r="B224" s="34"/>
      <c r="D224" s="146" t="s">
        <v>156</v>
      </c>
      <c r="F224" s="147" t="s">
        <v>932</v>
      </c>
      <c r="I224" s="148"/>
      <c r="L224" s="34"/>
      <c r="M224" s="149"/>
      <c r="T224" s="55"/>
      <c r="AT224" s="18" t="s">
        <v>156</v>
      </c>
      <c r="AU224" s="18" t="s">
        <v>90</v>
      </c>
    </row>
    <row r="225" spans="2:65" s="12" customFormat="1" ht="11.25">
      <c r="B225" s="150"/>
      <c r="D225" s="151" t="s">
        <v>158</v>
      </c>
      <c r="E225" s="152" t="s">
        <v>79</v>
      </c>
      <c r="F225" s="153" t="s">
        <v>933</v>
      </c>
      <c r="H225" s="152" t="s">
        <v>79</v>
      </c>
      <c r="I225" s="154"/>
      <c r="L225" s="150"/>
      <c r="M225" s="155"/>
      <c r="T225" s="156"/>
      <c r="AT225" s="152" t="s">
        <v>158</v>
      </c>
      <c r="AU225" s="152" t="s">
        <v>90</v>
      </c>
      <c r="AV225" s="12" t="s">
        <v>88</v>
      </c>
      <c r="AW225" s="12" t="s">
        <v>42</v>
      </c>
      <c r="AX225" s="12" t="s">
        <v>81</v>
      </c>
      <c r="AY225" s="152" t="s">
        <v>147</v>
      </c>
    </row>
    <row r="226" spans="2:65" s="12" customFormat="1" ht="22.5">
      <c r="B226" s="150"/>
      <c r="D226" s="151" t="s">
        <v>158</v>
      </c>
      <c r="E226" s="152" t="s">
        <v>79</v>
      </c>
      <c r="F226" s="153" t="s">
        <v>922</v>
      </c>
      <c r="H226" s="152" t="s">
        <v>79</v>
      </c>
      <c r="I226" s="154"/>
      <c r="L226" s="150"/>
      <c r="M226" s="155"/>
      <c r="T226" s="156"/>
      <c r="AT226" s="152" t="s">
        <v>158</v>
      </c>
      <c r="AU226" s="152" t="s">
        <v>90</v>
      </c>
      <c r="AV226" s="12" t="s">
        <v>88</v>
      </c>
      <c r="AW226" s="12" t="s">
        <v>42</v>
      </c>
      <c r="AX226" s="12" t="s">
        <v>81</v>
      </c>
      <c r="AY226" s="152" t="s">
        <v>147</v>
      </c>
    </row>
    <row r="227" spans="2:65" s="13" customFormat="1" ht="11.25">
      <c r="B227" s="157"/>
      <c r="D227" s="151" t="s">
        <v>158</v>
      </c>
      <c r="E227" s="158" t="s">
        <v>79</v>
      </c>
      <c r="F227" s="159" t="s">
        <v>923</v>
      </c>
      <c r="H227" s="160">
        <v>23.85</v>
      </c>
      <c r="I227" s="161"/>
      <c r="L227" s="157"/>
      <c r="M227" s="162"/>
      <c r="T227" s="163"/>
      <c r="AT227" s="158" t="s">
        <v>158</v>
      </c>
      <c r="AU227" s="158" t="s">
        <v>90</v>
      </c>
      <c r="AV227" s="13" t="s">
        <v>90</v>
      </c>
      <c r="AW227" s="13" t="s">
        <v>42</v>
      </c>
      <c r="AX227" s="13" t="s">
        <v>88</v>
      </c>
      <c r="AY227" s="158" t="s">
        <v>147</v>
      </c>
    </row>
    <row r="228" spans="2:65" s="1" customFormat="1" ht="37.9" customHeight="1">
      <c r="B228" s="34"/>
      <c r="C228" s="133" t="s">
        <v>371</v>
      </c>
      <c r="D228" s="133" t="s">
        <v>149</v>
      </c>
      <c r="E228" s="134" t="s">
        <v>755</v>
      </c>
      <c r="F228" s="135" t="s">
        <v>756</v>
      </c>
      <c r="G228" s="136" t="s">
        <v>260</v>
      </c>
      <c r="H228" s="137">
        <v>57.643999999999998</v>
      </c>
      <c r="I228" s="138"/>
      <c r="J228" s="139">
        <f>ROUND(I228*H228,2)</f>
        <v>0</v>
      </c>
      <c r="K228" s="135" t="s">
        <v>153</v>
      </c>
      <c r="L228" s="34"/>
      <c r="M228" s="140" t="s">
        <v>79</v>
      </c>
      <c r="N228" s="141" t="s">
        <v>51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154</v>
      </c>
      <c r="AT228" s="144" t="s">
        <v>149</v>
      </c>
      <c r="AU228" s="144" t="s">
        <v>90</v>
      </c>
      <c r="AY228" s="18" t="s">
        <v>147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8" t="s">
        <v>88</v>
      </c>
      <c r="BK228" s="145">
        <f>ROUND(I228*H228,2)</f>
        <v>0</v>
      </c>
      <c r="BL228" s="18" t="s">
        <v>154</v>
      </c>
      <c r="BM228" s="144" t="s">
        <v>934</v>
      </c>
    </row>
    <row r="229" spans="2:65" s="1" customFormat="1" ht="11.25">
      <c r="B229" s="34"/>
      <c r="D229" s="146" t="s">
        <v>156</v>
      </c>
      <c r="F229" s="147" t="s">
        <v>758</v>
      </c>
      <c r="I229" s="148"/>
      <c r="L229" s="34"/>
      <c r="M229" s="149"/>
      <c r="T229" s="55"/>
      <c r="AT229" s="18" t="s">
        <v>156</v>
      </c>
      <c r="AU229" s="18" t="s">
        <v>90</v>
      </c>
    </row>
    <row r="230" spans="2:65" s="12" customFormat="1" ht="11.25">
      <c r="B230" s="150"/>
      <c r="D230" s="151" t="s">
        <v>158</v>
      </c>
      <c r="E230" s="152" t="s">
        <v>79</v>
      </c>
      <c r="F230" s="153" t="s">
        <v>914</v>
      </c>
      <c r="H230" s="152" t="s">
        <v>79</v>
      </c>
      <c r="I230" s="154"/>
      <c r="L230" s="150"/>
      <c r="M230" s="155"/>
      <c r="T230" s="156"/>
      <c r="AT230" s="152" t="s">
        <v>158</v>
      </c>
      <c r="AU230" s="152" t="s">
        <v>90</v>
      </c>
      <c r="AV230" s="12" t="s">
        <v>88</v>
      </c>
      <c r="AW230" s="12" t="s">
        <v>42</v>
      </c>
      <c r="AX230" s="12" t="s">
        <v>81</v>
      </c>
      <c r="AY230" s="152" t="s">
        <v>147</v>
      </c>
    </row>
    <row r="231" spans="2:65" s="13" customFormat="1" ht="11.25">
      <c r="B231" s="157"/>
      <c r="D231" s="151" t="s">
        <v>158</v>
      </c>
      <c r="E231" s="158" t="s">
        <v>79</v>
      </c>
      <c r="F231" s="159" t="s">
        <v>915</v>
      </c>
      <c r="H231" s="160">
        <v>53.76</v>
      </c>
      <c r="I231" s="161"/>
      <c r="L231" s="157"/>
      <c r="M231" s="162"/>
      <c r="T231" s="163"/>
      <c r="AT231" s="158" t="s">
        <v>158</v>
      </c>
      <c r="AU231" s="158" t="s">
        <v>90</v>
      </c>
      <c r="AV231" s="13" t="s">
        <v>90</v>
      </c>
      <c r="AW231" s="13" t="s">
        <v>42</v>
      </c>
      <c r="AX231" s="13" t="s">
        <v>81</v>
      </c>
      <c r="AY231" s="158" t="s">
        <v>147</v>
      </c>
    </row>
    <row r="232" spans="2:65" s="12" customFormat="1" ht="11.25">
      <c r="B232" s="150"/>
      <c r="D232" s="151" t="s">
        <v>158</v>
      </c>
      <c r="E232" s="152" t="s">
        <v>79</v>
      </c>
      <c r="F232" s="153" t="s">
        <v>899</v>
      </c>
      <c r="H232" s="152" t="s">
        <v>79</v>
      </c>
      <c r="I232" s="154"/>
      <c r="L232" s="150"/>
      <c r="M232" s="155"/>
      <c r="T232" s="156"/>
      <c r="AT232" s="152" t="s">
        <v>158</v>
      </c>
      <c r="AU232" s="152" t="s">
        <v>90</v>
      </c>
      <c r="AV232" s="12" t="s">
        <v>88</v>
      </c>
      <c r="AW232" s="12" t="s">
        <v>42</v>
      </c>
      <c r="AX232" s="12" t="s">
        <v>81</v>
      </c>
      <c r="AY232" s="152" t="s">
        <v>147</v>
      </c>
    </row>
    <row r="233" spans="2:65" s="13" customFormat="1" ht="11.25">
      <c r="B233" s="157"/>
      <c r="D233" s="151" t="s">
        <v>158</v>
      </c>
      <c r="E233" s="158" t="s">
        <v>79</v>
      </c>
      <c r="F233" s="159" t="s">
        <v>916</v>
      </c>
      <c r="H233" s="160">
        <v>3.024</v>
      </c>
      <c r="I233" s="161"/>
      <c r="L233" s="157"/>
      <c r="M233" s="162"/>
      <c r="T233" s="163"/>
      <c r="AT233" s="158" t="s">
        <v>158</v>
      </c>
      <c r="AU233" s="158" t="s">
        <v>90</v>
      </c>
      <c r="AV233" s="13" t="s">
        <v>90</v>
      </c>
      <c r="AW233" s="13" t="s">
        <v>42</v>
      </c>
      <c r="AX233" s="13" t="s">
        <v>81</v>
      </c>
      <c r="AY233" s="158" t="s">
        <v>147</v>
      </c>
    </row>
    <row r="234" spans="2:65" s="12" customFormat="1" ht="11.25">
      <c r="B234" s="150"/>
      <c r="D234" s="151" t="s">
        <v>158</v>
      </c>
      <c r="E234" s="152" t="s">
        <v>79</v>
      </c>
      <c r="F234" s="153" t="s">
        <v>917</v>
      </c>
      <c r="H234" s="152" t="s">
        <v>79</v>
      </c>
      <c r="I234" s="154"/>
      <c r="L234" s="150"/>
      <c r="M234" s="155"/>
      <c r="T234" s="156"/>
      <c r="AT234" s="152" t="s">
        <v>158</v>
      </c>
      <c r="AU234" s="152" t="s">
        <v>90</v>
      </c>
      <c r="AV234" s="12" t="s">
        <v>88</v>
      </c>
      <c r="AW234" s="12" t="s">
        <v>42</v>
      </c>
      <c r="AX234" s="12" t="s">
        <v>81</v>
      </c>
      <c r="AY234" s="152" t="s">
        <v>147</v>
      </c>
    </row>
    <row r="235" spans="2:65" s="13" customFormat="1" ht="11.25">
      <c r="B235" s="157"/>
      <c r="D235" s="151" t="s">
        <v>158</v>
      </c>
      <c r="E235" s="158" t="s">
        <v>79</v>
      </c>
      <c r="F235" s="159" t="s">
        <v>918</v>
      </c>
      <c r="H235" s="160">
        <v>0.86</v>
      </c>
      <c r="I235" s="161"/>
      <c r="L235" s="157"/>
      <c r="M235" s="162"/>
      <c r="T235" s="163"/>
      <c r="AT235" s="158" t="s">
        <v>158</v>
      </c>
      <c r="AU235" s="158" t="s">
        <v>90</v>
      </c>
      <c r="AV235" s="13" t="s">
        <v>90</v>
      </c>
      <c r="AW235" s="13" t="s">
        <v>42</v>
      </c>
      <c r="AX235" s="13" t="s">
        <v>81</v>
      </c>
      <c r="AY235" s="158" t="s">
        <v>147</v>
      </c>
    </row>
    <row r="236" spans="2:65" s="15" customFormat="1" ht="11.25">
      <c r="B236" s="171"/>
      <c r="D236" s="151" t="s">
        <v>158</v>
      </c>
      <c r="E236" s="172" t="s">
        <v>79</v>
      </c>
      <c r="F236" s="173" t="s">
        <v>235</v>
      </c>
      <c r="H236" s="174">
        <v>57.643999999999998</v>
      </c>
      <c r="I236" s="175"/>
      <c r="L236" s="171"/>
      <c r="M236" s="176"/>
      <c r="T236" s="177"/>
      <c r="AT236" s="172" t="s">
        <v>158</v>
      </c>
      <c r="AU236" s="172" t="s">
        <v>90</v>
      </c>
      <c r="AV236" s="15" t="s">
        <v>154</v>
      </c>
      <c r="AW236" s="15" t="s">
        <v>42</v>
      </c>
      <c r="AX236" s="15" t="s">
        <v>88</v>
      </c>
      <c r="AY236" s="172" t="s">
        <v>147</v>
      </c>
    </row>
    <row r="237" spans="2:65" s="1" customFormat="1" ht="44.25" customHeight="1">
      <c r="B237" s="34"/>
      <c r="C237" s="133" t="s">
        <v>379</v>
      </c>
      <c r="D237" s="133" t="s">
        <v>149</v>
      </c>
      <c r="E237" s="134" t="s">
        <v>935</v>
      </c>
      <c r="F237" s="135" t="s">
        <v>936</v>
      </c>
      <c r="G237" s="136" t="s">
        <v>260</v>
      </c>
      <c r="H237" s="137">
        <v>6.3</v>
      </c>
      <c r="I237" s="138"/>
      <c r="J237" s="139">
        <f>ROUND(I237*H237,2)</f>
        <v>0</v>
      </c>
      <c r="K237" s="135" t="s">
        <v>153</v>
      </c>
      <c r="L237" s="34"/>
      <c r="M237" s="140" t="s">
        <v>79</v>
      </c>
      <c r="N237" s="141" t="s">
        <v>51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154</v>
      </c>
      <c r="AT237" s="144" t="s">
        <v>149</v>
      </c>
      <c r="AU237" s="144" t="s">
        <v>90</v>
      </c>
      <c r="AY237" s="18" t="s">
        <v>147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8" t="s">
        <v>88</v>
      </c>
      <c r="BK237" s="145">
        <f>ROUND(I237*H237,2)</f>
        <v>0</v>
      </c>
      <c r="BL237" s="18" t="s">
        <v>154</v>
      </c>
      <c r="BM237" s="144" t="s">
        <v>937</v>
      </c>
    </row>
    <row r="238" spans="2:65" s="1" customFormat="1" ht="11.25">
      <c r="B238" s="34"/>
      <c r="D238" s="146" t="s">
        <v>156</v>
      </c>
      <c r="F238" s="147" t="s">
        <v>938</v>
      </c>
      <c r="I238" s="148"/>
      <c r="L238" s="34"/>
      <c r="M238" s="149"/>
      <c r="T238" s="55"/>
      <c r="AT238" s="18" t="s">
        <v>156</v>
      </c>
      <c r="AU238" s="18" t="s">
        <v>90</v>
      </c>
    </row>
    <row r="239" spans="2:65" s="12" customFormat="1" ht="22.5">
      <c r="B239" s="150"/>
      <c r="D239" s="151" t="s">
        <v>158</v>
      </c>
      <c r="E239" s="152" t="s">
        <v>79</v>
      </c>
      <c r="F239" s="153" t="s">
        <v>919</v>
      </c>
      <c r="H239" s="152" t="s">
        <v>79</v>
      </c>
      <c r="I239" s="154"/>
      <c r="L239" s="150"/>
      <c r="M239" s="155"/>
      <c r="T239" s="156"/>
      <c r="AT239" s="152" t="s">
        <v>158</v>
      </c>
      <c r="AU239" s="152" t="s">
        <v>90</v>
      </c>
      <c r="AV239" s="12" t="s">
        <v>88</v>
      </c>
      <c r="AW239" s="12" t="s">
        <v>42</v>
      </c>
      <c r="AX239" s="12" t="s">
        <v>81</v>
      </c>
      <c r="AY239" s="152" t="s">
        <v>147</v>
      </c>
    </row>
    <row r="240" spans="2:65" s="13" customFormat="1" ht="11.25">
      <c r="B240" s="157"/>
      <c r="D240" s="151" t="s">
        <v>158</v>
      </c>
      <c r="E240" s="158" t="s">
        <v>79</v>
      </c>
      <c r="F240" s="159" t="s">
        <v>920</v>
      </c>
      <c r="H240" s="160">
        <v>6.3</v>
      </c>
      <c r="I240" s="161"/>
      <c r="L240" s="157"/>
      <c r="M240" s="162"/>
      <c r="T240" s="163"/>
      <c r="AT240" s="158" t="s">
        <v>158</v>
      </c>
      <c r="AU240" s="158" t="s">
        <v>90</v>
      </c>
      <c r="AV240" s="13" t="s">
        <v>90</v>
      </c>
      <c r="AW240" s="13" t="s">
        <v>42</v>
      </c>
      <c r="AX240" s="13" t="s">
        <v>88</v>
      </c>
      <c r="AY240" s="158" t="s">
        <v>147</v>
      </c>
    </row>
    <row r="241" spans="2:65" s="11" customFormat="1" ht="22.9" customHeight="1">
      <c r="B241" s="121"/>
      <c r="D241" s="122" t="s">
        <v>80</v>
      </c>
      <c r="E241" s="131" t="s">
        <v>769</v>
      </c>
      <c r="F241" s="131" t="s">
        <v>770</v>
      </c>
      <c r="I241" s="124"/>
      <c r="J241" s="132">
        <f>BK241</f>
        <v>0</v>
      </c>
      <c r="L241" s="121"/>
      <c r="M241" s="126"/>
      <c r="P241" s="127">
        <f>SUM(P242:P243)</f>
        <v>0</v>
      </c>
      <c r="R241" s="127">
        <f>SUM(R242:R243)</f>
        <v>0</v>
      </c>
      <c r="T241" s="128">
        <f>SUM(T242:T243)</f>
        <v>0</v>
      </c>
      <c r="AR241" s="122" t="s">
        <v>88</v>
      </c>
      <c r="AT241" s="129" t="s">
        <v>80</v>
      </c>
      <c r="AU241" s="129" t="s">
        <v>88</v>
      </c>
      <c r="AY241" s="122" t="s">
        <v>147</v>
      </c>
      <c r="BK241" s="130">
        <f>SUM(BK242:BK243)</f>
        <v>0</v>
      </c>
    </row>
    <row r="242" spans="2:65" s="1" customFormat="1" ht="24.2" customHeight="1">
      <c r="B242" s="34"/>
      <c r="C242" s="133" t="s">
        <v>386</v>
      </c>
      <c r="D242" s="133" t="s">
        <v>149</v>
      </c>
      <c r="E242" s="134" t="s">
        <v>939</v>
      </c>
      <c r="F242" s="135" t="s">
        <v>940</v>
      </c>
      <c r="G242" s="136" t="s">
        <v>260</v>
      </c>
      <c r="H242" s="137">
        <v>88.864999999999995</v>
      </c>
      <c r="I242" s="138"/>
      <c r="J242" s="139">
        <f>ROUND(I242*H242,2)</f>
        <v>0</v>
      </c>
      <c r="K242" s="135" t="s">
        <v>153</v>
      </c>
      <c r="L242" s="34"/>
      <c r="M242" s="140" t="s">
        <v>79</v>
      </c>
      <c r="N242" s="141" t="s">
        <v>51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154</v>
      </c>
      <c r="AT242" s="144" t="s">
        <v>149</v>
      </c>
      <c r="AU242" s="144" t="s">
        <v>90</v>
      </c>
      <c r="AY242" s="18" t="s">
        <v>147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8" t="s">
        <v>88</v>
      </c>
      <c r="BK242" s="145">
        <f>ROUND(I242*H242,2)</f>
        <v>0</v>
      </c>
      <c r="BL242" s="18" t="s">
        <v>154</v>
      </c>
      <c r="BM242" s="144" t="s">
        <v>941</v>
      </c>
    </row>
    <row r="243" spans="2:65" s="1" customFormat="1" ht="11.25">
      <c r="B243" s="34"/>
      <c r="D243" s="146" t="s">
        <v>156</v>
      </c>
      <c r="F243" s="147" t="s">
        <v>942</v>
      </c>
      <c r="I243" s="148"/>
      <c r="L243" s="34"/>
      <c r="M243" s="188"/>
      <c r="N243" s="189"/>
      <c r="O243" s="189"/>
      <c r="P243" s="189"/>
      <c r="Q243" s="189"/>
      <c r="R243" s="189"/>
      <c r="S243" s="189"/>
      <c r="T243" s="190"/>
      <c r="AT243" s="18" t="s">
        <v>156</v>
      </c>
      <c r="AU243" s="18" t="s">
        <v>90</v>
      </c>
    </row>
    <row r="244" spans="2:65" s="1" customFormat="1" ht="6.95" customHeight="1">
      <c r="B244" s="43"/>
      <c r="C244" s="44"/>
      <c r="D244" s="44"/>
      <c r="E244" s="44"/>
      <c r="F244" s="44"/>
      <c r="G244" s="44"/>
      <c r="H244" s="44"/>
      <c r="I244" s="44"/>
      <c r="J244" s="44"/>
      <c r="K244" s="44"/>
      <c r="L244" s="34"/>
    </row>
  </sheetData>
  <sheetProtection algorithmName="SHA-512" hashValue="2haHlitGdJDEVfAtqIG41tOYE75Xshi9FW7gfnp274OTPbIacn/ZC1AvdZZUL57Y9Fwa6PJtHi+RXQn33MmacQ==" saltValue="GUbMC0DXr2Ojw6K8VUKorkp3ahnsgc3a5t2ku1SFLSiUjDWAMJhOCB37XG32sGIUJbCxsS30FcnBcB4rFS9wpw==" spinCount="100000" sheet="1" objects="1" scenarios="1" formatColumns="0" formatRows="0" autoFilter="0"/>
  <autoFilter ref="C92:K243" xr:uid="{00000000-0009-0000-0000-000002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200-000000000000}"/>
    <hyperlink ref="F99" r:id="rId2" xr:uid="{00000000-0004-0000-0200-000001000000}"/>
    <hyperlink ref="F101" r:id="rId3" xr:uid="{00000000-0004-0000-0200-000002000000}"/>
    <hyperlink ref="F105" r:id="rId4" xr:uid="{00000000-0004-0000-0200-000003000000}"/>
    <hyperlink ref="F107" r:id="rId5" xr:uid="{00000000-0004-0000-0200-000004000000}"/>
    <hyperlink ref="F109" r:id="rId6" xr:uid="{00000000-0004-0000-0200-000005000000}"/>
    <hyperlink ref="F113" r:id="rId7" xr:uid="{00000000-0004-0000-0200-000006000000}"/>
    <hyperlink ref="F117" r:id="rId8" xr:uid="{00000000-0004-0000-0200-000007000000}"/>
    <hyperlink ref="F121" r:id="rId9" xr:uid="{00000000-0004-0000-0200-000008000000}"/>
    <hyperlink ref="F125" r:id="rId10" xr:uid="{00000000-0004-0000-0200-000009000000}"/>
    <hyperlink ref="F130" r:id="rId11" xr:uid="{00000000-0004-0000-0200-00000A000000}"/>
    <hyperlink ref="F135" r:id="rId12" xr:uid="{00000000-0004-0000-0200-00000B000000}"/>
    <hyperlink ref="F139" r:id="rId13" xr:uid="{00000000-0004-0000-0200-00000C000000}"/>
    <hyperlink ref="F143" r:id="rId14" xr:uid="{00000000-0004-0000-0200-00000D000000}"/>
    <hyperlink ref="F148" r:id="rId15" xr:uid="{00000000-0004-0000-0200-00000E000000}"/>
    <hyperlink ref="F150" r:id="rId16" xr:uid="{00000000-0004-0000-0200-00000F000000}"/>
    <hyperlink ref="F156" r:id="rId17" xr:uid="{00000000-0004-0000-0200-000010000000}"/>
    <hyperlink ref="F163" r:id="rId18" xr:uid="{00000000-0004-0000-0200-000011000000}"/>
    <hyperlink ref="F170" r:id="rId19" xr:uid="{00000000-0004-0000-0200-000012000000}"/>
    <hyperlink ref="F172" r:id="rId20" xr:uid="{00000000-0004-0000-0200-000013000000}"/>
    <hyperlink ref="F177" r:id="rId21" xr:uid="{00000000-0004-0000-0200-000014000000}"/>
    <hyperlink ref="F181" r:id="rId22" xr:uid="{00000000-0004-0000-0200-000015000000}"/>
    <hyperlink ref="F185" r:id="rId23" xr:uid="{00000000-0004-0000-0200-000016000000}"/>
    <hyperlink ref="F189" r:id="rId24" xr:uid="{00000000-0004-0000-0200-000017000000}"/>
    <hyperlink ref="F193" r:id="rId25" xr:uid="{00000000-0004-0000-0200-000018000000}"/>
    <hyperlink ref="F200" r:id="rId26" xr:uid="{00000000-0004-0000-0200-000019000000}"/>
    <hyperlink ref="F216" r:id="rId27" xr:uid="{00000000-0004-0000-0200-00001A000000}"/>
    <hyperlink ref="F224" r:id="rId28" xr:uid="{00000000-0004-0000-0200-00001B000000}"/>
    <hyperlink ref="F229" r:id="rId29" xr:uid="{00000000-0004-0000-0200-00001C000000}"/>
    <hyperlink ref="F238" r:id="rId30" xr:uid="{00000000-0004-0000-0200-00001D000000}"/>
    <hyperlink ref="F243" r:id="rId31" xr:uid="{00000000-0004-0000-0200-00001E000000}"/>
  </hyperlinks>
  <pageMargins left="0.39370078740157483" right="0.39370078740157483" top="0.39370078740157483" bottom="0.39370078740157483" header="0" footer="0"/>
  <pageSetup paperSize="9" scale="76" fitToHeight="100" orientation="portrait" r:id="rId32"/>
  <headerFooter>
    <oddFooter>&amp;CStrana &amp;P z &amp;N</oddFooter>
  </headerFooter>
  <drawing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8"/>
  <sheetViews>
    <sheetView showGridLines="0" workbookViewId="0"/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2:46" ht="24.95" customHeight="1">
      <c r="B4" s="21"/>
      <c r="D4" s="22" t="s">
        <v>114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4" t="str">
        <f>'Rekapitulace stavby'!K6</f>
        <v>Zastávka Nemocnice</v>
      </c>
      <c r="F7" s="335"/>
      <c r="G7" s="335"/>
      <c r="H7" s="335"/>
      <c r="L7" s="21"/>
    </row>
    <row r="8" spans="2:46" ht="12" customHeight="1">
      <c r="B8" s="21"/>
      <c r="D8" s="28" t="s">
        <v>115</v>
      </c>
      <c r="L8" s="21"/>
    </row>
    <row r="9" spans="2:46" s="1" customFormat="1" ht="16.5" customHeight="1">
      <c r="B9" s="34"/>
      <c r="E9" s="334" t="s">
        <v>116</v>
      </c>
      <c r="F9" s="336"/>
      <c r="G9" s="336"/>
      <c r="H9" s="336"/>
      <c r="L9" s="34"/>
    </row>
    <row r="10" spans="2:46" s="1" customFormat="1" ht="12" customHeight="1">
      <c r="B10" s="34"/>
      <c r="D10" s="28" t="s">
        <v>117</v>
      </c>
      <c r="L10" s="34"/>
    </row>
    <row r="11" spans="2:46" s="1" customFormat="1" ht="16.5" customHeight="1">
      <c r="B11" s="34"/>
      <c r="E11" s="293" t="s">
        <v>943</v>
      </c>
      <c r="F11" s="336"/>
      <c r="G11" s="336"/>
      <c r="H11" s="336"/>
      <c r="L11" s="34"/>
    </row>
    <row r="12" spans="2:46" s="1" customFormat="1" ht="11.25">
      <c r="B12" s="34"/>
      <c r="L12" s="34"/>
    </row>
    <row r="13" spans="2:46" s="1" customFormat="1" ht="12" customHeight="1">
      <c r="B13" s="34"/>
      <c r="D13" s="28" t="s">
        <v>18</v>
      </c>
      <c r="F13" s="26" t="s">
        <v>79</v>
      </c>
      <c r="I13" s="28" t="s">
        <v>20</v>
      </c>
      <c r="J13" s="26" t="s">
        <v>79</v>
      </c>
      <c r="L13" s="34"/>
    </row>
    <row r="14" spans="2:46" s="1" customFormat="1" ht="12" customHeight="1">
      <c r="B14" s="34"/>
      <c r="D14" s="28" t="s">
        <v>22</v>
      </c>
      <c r="F14" s="26" t="s">
        <v>23</v>
      </c>
      <c r="I14" s="28" t="s">
        <v>24</v>
      </c>
      <c r="J14" s="51" t="str">
        <f>'Rekapitulace stavby'!AN8</f>
        <v>25. 9. 2024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8" t="s">
        <v>30</v>
      </c>
      <c r="I16" s="28" t="s">
        <v>31</v>
      </c>
      <c r="J16" s="26" t="s">
        <v>32</v>
      </c>
      <c r="L16" s="34"/>
    </row>
    <row r="17" spans="2:12" s="1" customFormat="1" ht="18" customHeight="1">
      <c r="B17" s="34"/>
      <c r="E17" s="26" t="s">
        <v>33</v>
      </c>
      <c r="I17" s="28" t="s">
        <v>34</v>
      </c>
      <c r="J17" s="26" t="s">
        <v>35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8" t="s">
        <v>36</v>
      </c>
      <c r="I19" s="28" t="s">
        <v>31</v>
      </c>
      <c r="J19" s="29" t="str">
        <f>'Rekapitulace stavby'!AN13</f>
        <v>Vyplň údaj</v>
      </c>
      <c r="L19" s="34"/>
    </row>
    <row r="20" spans="2:12" s="1" customFormat="1" ht="18" customHeight="1">
      <c r="B20" s="34"/>
      <c r="E20" s="337" t="str">
        <f>'Rekapitulace stavby'!E14</f>
        <v>Vyplň údaj</v>
      </c>
      <c r="F20" s="318"/>
      <c r="G20" s="318"/>
      <c r="H20" s="318"/>
      <c r="I20" s="28" t="s">
        <v>34</v>
      </c>
      <c r="J20" s="29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8" t="s">
        <v>38</v>
      </c>
      <c r="I22" s="28" t="s">
        <v>31</v>
      </c>
      <c r="J22" s="26" t="s">
        <v>39</v>
      </c>
      <c r="L22" s="34"/>
    </row>
    <row r="23" spans="2:12" s="1" customFormat="1" ht="18" customHeight="1">
      <c r="B23" s="34"/>
      <c r="E23" s="26" t="s">
        <v>40</v>
      </c>
      <c r="I23" s="28" t="s">
        <v>34</v>
      </c>
      <c r="J23" s="26" t="s">
        <v>41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8" t="s">
        <v>43</v>
      </c>
      <c r="I25" s="28" t="s">
        <v>31</v>
      </c>
      <c r="J25" s="26" t="s">
        <v>39</v>
      </c>
      <c r="L25" s="34"/>
    </row>
    <row r="26" spans="2:12" s="1" customFormat="1" ht="18" customHeight="1">
      <c r="B26" s="34"/>
      <c r="E26" s="26" t="s">
        <v>40</v>
      </c>
      <c r="I26" s="28" t="s">
        <v>34</v>
      </c>
      <c r="J26" s="26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8" t="s">
        <v>44</v>
      </c>
      <c r="L28" s="34"/>
    </row>
    <row r="29" spans="2:12" s="7" customFormat="1" ht="71.25" customHeight="1">
      <c r="B29" s="93"/>
      <c r="E29" s="323" t="s">
        <v>45</v>
      </c>
      <c r="F29" s="323"/>
      <c r="G29" s="323"/>
      <c r="H29" s="323"/>
      <c r="L29" s="93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25.35" customHeight="1">
      <c r="B32" s="34"/>
      <c r="D32" s="94" t="s">
        <v>46</v>
      </c>
      <c r="J32" s="65">
        <f>ROUND(J87, 2)</f>
        <v>0</v>
      </c>
      <c r="L32" s="34"/>
    </row>
    <row r="33" spans="2:12" s="1" customFormat="1" ht="6.95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14.45" customHeight="1">
      <c r="B34" s="34"/>
      <c r="F34" s="37" t="s">
        <v>48</v>
      </c>
      <c r="I34" s="37" t="s">
        <v>47</v>
      </c>
      <c r="J34" s="37" t="s">
        <v>49</v>
      </c>
      <c r="L34" s="34"/>
    </row>
    <row r="35" spans="2:12" s="1" customFormat="1" ht="14.45" customHeight="1">
      <c r="B35" s="34"/>
      <c r="D35" s="54" t="s">
        <v>50</v>
      </c>
      <c r="E35" s="28" t="s">
        <v>51</v>
      </c>
      <c r="F35" s="85">
        <f>ROUND((SUM(BE87:BE207)),  2)</f>
        <v>0</v>
      </c>
      <c r="I35" s="95">
        <v>0.21</v>
      </c>
      <c r="J35" s="85">
        <f>ROUND(((SUM(BE87:BE207))*I35),  2)</f>
        <v>0</v>
      </c>
      <c r="L35" s="34"/>
    </row>
    <row r="36" spans="2:12" s="1" customFormat="1" ht="14.45" customHeight="1">
      <c r="B36" s="34"/>
      <c r="E36" s="28" t="s">
        <v>52</v>
      </c>
      <c r="F36" s="85">
        <f>ROUND((SUM(BF87:BF207)),  2)</f>
        <v>0</v>
      </c>
      <c r="I36" s="95">
        <v>0.12</v>
      </c>
      <c r="J36" s="85">
        <f>ROUND(((SUM(BF87:BF207))*I36),  2)</f>
        <v>0</v>
      </c>
      <c r="L36" s="34"/>
    </row>
    <row r="37" spans="2:12" s="1" customFormat="1" ht="14.45" hidden="1" customHeight="1">
      <c r="B37" s="34"/>
      <c r="E37" s="28" t="s">
        <v>53</v>
      </c>
      <c r="F37" s="85">
        <f>ROUND((SUM(BG87:BG207)),  2)</f>
        <v>0</v>
      </c>
      <c r="I37" s="95">
        <v>0.21</v>
      </c>
      <c r="J37" s="85">
        <f>0</f>
        <v>0</v>
      </c>
      <c r="L37" s="34"/>
    </row>
    <row r="38" spans="2:12" s="1" customFormat="1" ht="14.45" hidden="1" customHeight="1">
      <c r="B38" s="34"/>
      <c r="E38" s="28" t="s">
        <v>54</v>
      </c>
      <c r="F38" s="85">
        <f>ROUND((SUM(BH87:BH207)),  2)</f>
        <v>0</v>
      </c>
      <c r="I38" s="95">
        <v>0.12</v>
      </c>
      <c r="J38" s="85">
        <f>0</f>
        <v>0</v>
      </c>
      <c r="L38" s="34"/>
    </row>
    <row r="39" spans="2:12" s="1" customFormat="1" ht="14.45" hidden="1" customHeight="1">
      <c r="B39" s="34"/>
      <c r="E39" s="28" t="s">
        <v>55</v>
      </c>
      <c r="F39" s="85">
        <f>ROUND((SUM(BI87:BI207)),  2)</f>
        <v>0</v>
      </c>
      <c r="I39" s="95">
        <v>0</v>
      </c>
      <c r="J39" s="85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6"/>
      <c r="D41" s="97" t="s">
        <v>56</v>
      </c>
      <c r="E41" s="56"/>
      <c r="F41" s="56"/>
      <c r="G41" s="98" t="s">
        <v>57</v>
      </c>
      <c r="H41" s="99" t="s">
        <v>58</v>
      </c>
      <c r="I41" s="56"/>
      <c r="J41" s="100">
        <f>SUM(J32:J39)</f>
        <v>0</v>
      </c>
      <c r="K41" s="101"/>
      <c r="L41" s="34"/>
    </row>
    <row r="42" spans="2:12" s="1" customFormat="1" ht="14.45" customHeight="1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34"/>
    </row>
    <row r="46" spans="2:12" s="1" customFormat="1" ht="6.95" customHeight="1"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34"/>
    </row>
    <row r="47" spans="2:12" s="1" customFormat="1" ht="24.95" customHeight="1">
      <c r="B47" s="34"/>
      <c r="C47" s="22" t="s">
        <v>119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8" t="s">
        <v>16</v>
      </c>
      <c r="L49" s="34"/>
    </row>
    <row r="50" spans="2:47" s="1" customFormat="1" ht="16.5" customHeight="1">
      <c r="B50" s="34"/>
      <c r="E50" s="334" t="str">
        <f>E7</f>
        <v>Zastávka Nemocnice</v>
      </c>
      <c r="F50" s="335"/>
      <c r="G50" s="335"/>
      <c r="H50" s="335"/>
      <c r="L50" s="34"/>
    </row>
    <row r="51" spans="2:47" ht="12" customHeight="1">
      <c r="B51" s="21"/>
      <c r="C51" s="28" t="s">
        <v>115</v>
      </c>
      <c r="L51" s="21"/>
    </row>
    <row r="52" spans="2:47" s="1" customFormat="1" ht="16.5" customHeight="1">
      <c r="B52" s="34"/>
      <c r="E52" s="334" t="s">
        <v>116</v>
      </c>
      <c r="F52" s="336"/>
      <c r="G52" s="336"/>
      <c r="H52" s="336"/>
      <c r="L52" s="34"/>
    </row>
    <row r="53" spans="2:47" s="1" customFormat="1" ht="12" customHeight="1">
      <c r="B53" s="34"/>
      <c r="C53" s="28" t="s">
        <v>117</v>
      </c>
      <c r="L53" s="34"/>
    </row>
    <row r="54" spans="2:47" s="1" customFormat="1" ht="16.5" customHeight="1">
      <c r="B54" s="34"/>
      <c r="E54" s="293" t="str">
        <f>E11</f>
        <v>01.3 - Ochrana inženýrských sítí</v>
      </c>
      <c r="F54" s="336"/>
      <c r="G54" s="336"/>
      <c r="H54" s="336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8" t="s">
        <v>22</v>
      </c>
      <c r="F56" s="26" t="str">
        <f>F14</f>
        <v>Liberec</v>
      </c>
      <c r="I56" s="28" t="s">
        <v>24</v>
      </c>
      <c r="J56" s="51" t="str">
        <f>IF(J14="","",J14)</f>
        <v>25. 9. 2024</v>
      </c>
      <c r="L56" s="34"/>
    </row>
    <row r="57" spans="2:47" s="1" customFormat="1" ht="6.95" customHeight="1">
      <c r="B57" s="34"/>
      <c r="L57" s="34"/>
    </row>
    <row r="58" spans="2:47" s="1" customFormat="1" ht="15.2" customHeight="1">
      <c r="B58" s="34"/>
      <c r="C58" s="28" t="s">
        <v>30</v>
      </c>
      <c r="F58" s="26" t="str">
        <f>E17</f>
        <v>Statutární město Liberec</v>
      </c>
      <c r="I58" s="28" t="s">
        <v>38</v>
      </c>
      <c r="J58" s="32" t="str">
        <f>E23</f>
        <v xml:space="preserve">STORING spol. s r.o. </v>
      </c>
      <c r="L58" s="34"/>
    </row>
    <row r="59" spans="2:47" s="1" customFormat="1" ht="15.2" customHeight="1">
      <c r="B59" s="34"/>
      <c r="C59" s="28" t="s">
        <v>36</v>
      </c>
      <c r="F59" s="26" t="str">
        <f>IF(E20="","",E20)</f>
        <v>Vyplň údaj</v>
      </c>
      <c r="I59" s="28" t="s">
        <v>43</v>
      </c>
      <c r="J59" s="32" t="str">
        <f>E26</f>
        <v xml:space="preserve">STORING spol. s r.o. 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2" t="s">
        <v>120</v>
      </c>
      <c r="D61" s="96"/>
      <c r="E61" s="96"/>
      <c r="F61" s="96"/>
      <c r="G61" s="96"/>
      <c r="H61" s="96"/>
      <c r="I61" s="96"/>
      <c r="J61" s="103" t="s">
        <v>121</v>
      </c>
      <c r="K61" s="96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4" t="s">
        <v>78</v>
      </c>
      <c r="J63" s="65">
        <f>J87</f>
        <v>0</v>
      </c>
      <c r="L63" s="34"/>
      <c r="AU63" s="18" t="s">
        <v>122</v>
      </c>
    </row>
    <row r="64" spans="2:47" s="8" customFormat="1" ht="24.95" customHeight="1">
      <c r="B64" s="105"/>
      <c r="D64" s="106" t="s">
        <v>944</v>
      </c>
      <c r="E64" s="107"/>
      <c r="F64" s="107"/>
      <c r="G64" s="107"/>
      <c r="H64" s="107"/>
      <c r="I64" s="107"/>
      <c r="J64" s="108">
        <f>J88</f>
        <v>0</v>
      </c>
      <c r="L64" s="105"/>
    </row>
    <row r="65" spans="2:12" s="9" customFormat="1" ht="19.899999999999999" customHeight="1">
      <c r="B65" s="109"/>
      <c r="D65" s="110" t="s">
        <v>945</v>
      </c>
      <c r="E65" s="111"/>
      <c r="F65" s="111"/>
      <c r="G65" s="111"/>
      <c r="H65" s="111"/>
      <c r="I65" s="111"/>
      <c r="J65" s="112">
        <f>J89</f>
        <v>0</v>
      </c>
      <c r="L65" s="109"/>
    </row>
    <row r="66" spans="2:12" s="1" customFormat="1" ht="21.75" customHeight="1">
      <c r="B66" s="34"/>
      <c r="L66" s="34"/>
    </row>
    <row r="67" spans="2:12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4"/>
    </row>
    <row r="71" spans="2:12" s="1" customFormat="1" ht="6.95" customHeight="1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34"/>
    </row>
    <row r="72" spans="2:12" s="1" customFormat="1" ht="24.95" customHeight="1">
      <c r="B72" s="34"/>
      <c r="C72" s="22" t="s">
        <v>132</v>
      </c>
      <c r="L72" s="34"/>
    </row>
    <row r="73" spans="2:12" s="1" customFormat="1" ht="6.95" customHeight="1">
      <c r="B73" s="34"/>
      <c r="L73" s="34"/>
    </row>
    <row r="74" spans="2:12" s="1" customFormat="1" ht="12" customHeight="1">
      <c r="B74" s="34"/>
      <c r="C74" s="28" t="s">
        <v>16</v>
      </c>
      <c r="L74" s="34"/>
    </row>
    <row r="75" spans="2:12" s="1" customFormat="1" ht="16.5" customHeight="1">
      <c r="B75" s="34"/>
      <c r="E75" s="334" t="str">
        <f>E7</f>
        <v>Zastávka Nemocnice</v>
      </c>
      <c r="F75" s="335"/>
      <c r="G75" s="335"/>
      <c r="H75" s="335"/>
      <c r="L75" s="34"/>
    </row>
    <row r="76" spans="2:12" ht="12" customHeight="1">
      <c r="B76" s="21"/>
      <c r="C76" s="28" t="s">
        <v>115</v>
      </c>
      <c r="L76" s="21"/>
    </row>
    <row r="77" spans="2:12" s="1" customFormat="1" ht="16.5" customHeight="1">
      <c r="B77" s="34"/>
      <c r="E77" s="334" t="s">
        <v>116</v>
      </c>
      <c r="F77" s="336"/>
      <c r="G77" s="336"/>
      <c r="H77" s="336"/>
      <c r="L77" s="34"/>
    </row>
    <row r="78" spans="2:12" s="1" customFormat="1" ht="12" customHeight="1">
      <c r="B78" s="34"/>
      <c r="C78" s="28" t="s">
        <v>117</v>
      </c>
      <c r="L78" s="34"/>
    </row>
    <row r="79" spans="2:12" s="1" customFormat="1" ht="16.5" customHeight="1">
      <c r="B79" s="34"/>
      <c r="E79" s="293" t="str">
        <f>E11</f>
        <v>01.3 - Ochrana inženýrských sítí</v>
      </c>
      <c r="F79" s="336"/>
      <c r="G79" s="336"/>
      <c r="H79" s="336"/>
      <c r="L79" s="34"/>
    </row>
    <row r="80" spans="2:12" s="1" customFormat="1" ht="6.95" customHeight="1">
      <c r="B80" s="34"/>
      <c r="L80" s="34"/>
    </row>
    <row r="81" spans="2:65" s="1" customFormat="1" ht="12" customHeight="1">
      <c r="B81" s="34"/>
      <c r="C81" s="28" t="s">
        <v>22</v>
      </c>
      <c r="F81" s="26" t="str">
        <f>F14</f>
        <v>Liberec</v>
      </c>
      <c r="I81" s="28" t="s">
        <v>24</v>
      </c>
      <c r="J81" s="51" t="str">
        <f>IF(J14="","",J14)</f>
        <v>25. 9. 2024</v>
      </c>
      <c r="L81" s="34"/>
    </row>
    <row r="82" spans="2:65" s="1" customFormat="1" ht="6.95" customHeight="1">
      <c r="B82" s="34"/>
      <c r="L82" s="34"/>
    </row>
    <row r="83" spans="2:65" s="1" customFormat="1" ht="15.2" customHeight="1">
      <c r="B83" s="34"/>
      <c r="C83" s="28" t="s">
        <v>30</v>
      </c>
      <c r="F83" s="26" t="str">
        <f>E17</f>
        <v>Statutární město Liberec</v>
      </c>
      <c r="I83" s="28" t="s">
        <v>38</v>
      </c>
      <c r="J83" s="32" t="str">
        <f>E23</f>
        <v xml:space="preserve">STORING spol. s r.o. </v>
      </c>
      <c r="L83" s="34"/>
    </row>
    <row r="84" spans="2:65" s="1" customFormat="1" ht="15.2" customHeight="1">
      <c r="B84" s="34"/>
      <c r="C84" s="28" t="s">
        <v>36</v>
      </c>
      <c r="F84" s="26" t="str">
        <f>IF(E20="","",E20)</f>
        <v>Vyplň údaj</v>
      </c>
      <c r="I84" s="28" t="s">
        <v>43</v>
      </c>
      <c r="J84" s="32" t="str">
        <f>E26</f>
        <v xml:space="preserve">STORING spol. s r.o. </v>
      </c>
      <c r="L84" s="34"/>
    </row>
    <row r="85" spans="2:65" s="1" customFormat="1" ht="10.35" customHeight="1">
      <c r="B85" s="34"/>
      <c r="L85" s="34"/>
    </row>
    <row r="86" spans="2:65" s="10" customFormat="1" ht="29.25" customHeight="1">
      <c r="B86" s="113"/>
      <c r="C86" s="114" t="s">
        <v>133</v>
      </c>
      <c r="D86" s="115" t="s">
        <v>65</v>
      </c>
      <c r="E86" s="115" t="s">
        <v>61</v>
      </c>
      <c r="F86" s="115" t="s">
        <v>62</v>
      </c>
      <c r="G86" s="115" t="s">
        <v>134</v>
      </c>
      <c r="H86" s="115" t="s">
        <v>135</v>
      </c>
      <c r="I86" s="115" t="s">
        <v>136</v>
      </c>
      <c r="J86" s="115" t="s">
        <v>121</v>
      </c>
      <c r="K86" s="116" t="s">
        <v>137</v>
      </c>
      <c r="L86" s="113"/>
      <c r="M86" s="58" t="s">
        <v>79</v>
      </c>
      <c r="N86" s="59" t="s">
        <v>50</v>
      </c>
      <c r="O86" s="59" t="s">
        <v>138</v>
      </c>
      <c r="P86" s="59" t="s">
        <v>139</v>
      </c>
      <c r="Q86" s="59" t="s">
        <v>140</v>
      </c>
      <c r="R86" s="59" t="s">
        <v>141</v>
      </c>
      <c r="S86" s="59" t="s">
        <v>142</v>
      </c>
      <c r="T86" s="60" t="s">
        <v>143</v>
      </c>
    </row>
    <row r="87" spans="2:65" s="1" customFormat="1" ht="22.9" customHeight="1">
      <c r="B87" s="34"/>
      <c r="C87" s="63" t="s">
        <v>144</v>
      </c>
      <c r="J87" s="117">
        <f>BK87</f>
        <v>0</v>
      </c>
      <c r="L87" s="34"/>
      <c r="M87" s="61"/>
      <c r="N87" s="52"/>
      <c r="O87" s="52"/>
      <c r="P87" s="118">
        <f>P88</f>
        <v>0</v>
      </c>
      <c r="Q87" s="52"/>
      <c r="R87" s="118">
        <f>R88</f>
        <v>82.702832099999995</v>
      </c>
      <c r="S87" s="52"/>
      <c r="T87" s="119">
        <f>T88</f>
        <v>0</v>
      </c>
      <c r="AT87" s="18" t="s">
        <v>80</v>
      </c>
      <c r="AU87" s="18" t="s">
        <v>122</v>
      </c>
      <c r="BK87" s="120">
        <f>BK88</f>
        <v>0</v>
      </c>
    </row>
    <row r="88" spans="2:65" s="11" customFormat="1" ht="25.9" customHeight="1">
      <c r="B88" s="121"/>
      <c r="D88" s="122" t="s">
        <v>80</v>
      </c>
      <c r="E88" s="123" t="s">
        <v>283</v>
      </c>
      <c r="F88" s="123" t="s">
        <v>946</v>
      </c>
      <c r="I88" s="124"/>
      <c r="J88" s="125">
        <f>BK88</f>
        <v>0</v>
      </c>
      <c r="L88" s="121"/>
      <c r="M88" s="126"/>
      <c r="P88" s="127">
        <f>P89</f>
        <v>0</v>
      </c>
      <c r="R88" s="127">
        <f>R89</f>
        <v>82.702832099999995</v>
      </c>
      <c r="T88" s="128">
        <f>T89</f>
        <v>0</v>
      </c>
      <c r="AR88" s="122" t="s">
        <v>167</v>
      </c>
      <c r="AT88" s="129" t="s">
        <v>80</v>
      </c>
      <c r="AU88" s="129" t="s">
        <v>81</v>
      </c>
      <c r="AY88" s="122" t="s">
        <v>147</v>
      </c>
      <c r="BK88" s="130">
        <f>BK89</f>
        <v>0</v>
      </c>
    </row>
    <row r="89" spans="2:65" s="11" customFormat="1" ht="22.9" customHeight="1">
      <c r="B89" s="121"/>
      <c r="D89" s="122" t="s">
        <v>80</v>
      </c>
      <c r="E89" s="131" t="s">
        <v>947</v>
      </c>
      <c r="F89" s="131" t="s">
        <v>948</v>
      </c>
      <c r="I89" s="124"/>
      <c r="J89" s="132">
        <f>BK89</f>
        <v>0</v>
      </c>
      <c r="L89" s="121"/>
      <c r="M89" s="126"/>
      <c r="P89" s="127">
        <f>SUM(P90:P207)</f>
        <v>0</v>
      </c>
      <c r="R89" s="127">
        <f>SUM(R90:R207)</f>
        <v>82.702832099999995</v>
      </c>
      <c r="T89" s="128">
        <f>SUM(T90:T207)</f>
        <v>0</v>
      </c>
      <c r="AR89" s="122" t="s">
        <v>167</v>
      </c>
      <c r="AT89" s="129" t="s">
        <v>80</v>
      </c>
      <c r="AU89" s="129" t="s">
        <v>88</v>
      </c>
      <c r="AY89" s="122" t="s">
        <v>147</v>
      </c>
      <c r="BK89" s="130">
        <f>SUM(BK90:BK207)</f>
        <v>0</v>
      </c>
    </row>
    <row r="90" spans="2:65" s="1" customFormat="1" ht="24.2" customHeight="1">
      <c r="B90" s="34"/>
      <c r="C90" s="133" t="s">
        <v>88</v>
      </c>
      <c r="D90" s="133" t="s">
        <v>149</v>
      </c>
      <c r="E90" s="134" t="s">
        <v>949</v>
      </c>
      <c r="F90" s="135" t="s">
        <v>950</v>
      </c>
      <c r="G90" s="136" t="s">
        <v>951</v>
      </c>
      <c r="H90" s="137">
        <v>0.317</v>
      </c>
      <c r="I90" s="138"/>
      <c r="J90" s="139">
        <f>ROUND(I90*H90,2)</f>
        <v>0</v>
      </c>
      <c r="K90" s="135" t="s">
        <v>153</v>
      </c>
      <c r="L90" s="34"/>
      <c r="M90" s="140" t="s">
        <v>79</v>
      </c>
      <c r="N90" s="141" t="s">
        <v>51</v>
      </c>
      <c r="P90" s="142">
        <f>O90*H90</f>
        <v>0</v>
      </c>
      <c r="Q90" s="142">
        <v>8.8000000000000005E-3</v>
      </c>
      <c r="R90" s="142">
        <f>Q90*H90</f>
        <v>2.7896000000000002E-3</v>
      </c>
      <c r="S90" s="142">
        <v>0</v>
      </c>
      <c r="T90" s="143">
        <f>S90*H90</f>
        <v>0</v>
      </c>
      <c r="AR90" s="144" t="s">
        <v>544</v>
      </c>
      <c r="AT90" s="144" t="s">
        <v>149</v>
      </c>
      <c r="AU90" s="144" t="s">
        <v>90</v>
      </c>
      <c r="AY90" s="18" t="s">
        <v>147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88</v>
      </c>
      <c r="BK90" s="145">
        <f>ROUND(I90*H90,2)</f>
        <v>0</v>
      </c>
      <c r="BL90" s="18" t="s">
        <v>544</v>
      </c>
      <c r="BM90" s="144" t="s">
        <v>952</v>
      </c>
    </row>
    <row r="91" spans="2:65" s="1" customFormat="1" ht="11.25">
      <c r="B91" s="34"/>
      <c r="D91" s="146" t="s">
        <v>156</v>
      </c>
      <c r="F91" s="147" t="s">
        <v>953</v>
      </c>
      <c r="I91" s="148"/>
      <c r="L91" s="34"/>
      <c r="M91" s="149"/>
      <c r="T91" s="55"/>
      <c r="AT91" s="18" t="s">
        <v>156</v>
      </c>
      <c r="AU91" s="18" t="s">
        <v>90</v>
      </c>
    </row>
    <row r="92" spans="2:65" s="12" customFormat="1" ht="11.25">
      <c r="B92" s="150"/>
      <c r="D92" s="151" t="s">
        <v>158</v>
      </c>
      <c r="E92" s="152" t="s">
        <v>79</v>
      </c>
      <c r="F92" s="153" t="s">
        <v>954</v>
      </c>
      <c r="H92" s="152" t="s">
        <v>79</v>
      </c>
      <c r="I92" s="154"/>
      <c r="L92" s="150"/>
      <c r="M92" s="155"/>
      <c r="T92" s="156"/>
      <c r="AT92" s="152" t="s">
        <v>158</v>
      </c>
      <c r="AU92" s="152" t="s">
        <v>90</v>
      </c>
      <c r="AV92" s="12" t="s">
        <v>88</v>
      </c>
      <c r="AW92" s="12" t="s">
        <v>42</v>
      </c>
      <c r="AX92" s="12" t="s">
        <v>81</v>
      </c>
      <c r="AY92" s="152" t="s">
        <v>147</v>
      </c>
    </row>
    <row r="93" spans="2:65" s="13" customFormat="1" ht="11.25">
      <c r="B93" s="157"/>
      <c r="D93" s="151" t="s">
        <v>158</v>
      </c>
      <c r="E93" s="158" t="s">
        <v>79</v>
      </c>
      <c r="F93" s="159" t="s">
        <v>353</v>
      </c>
      <c r="H93" s="160">
        <v>30</v>
      </c>
      <c r="I93" s="161"/>
      <c r="L93" s="157"/>
      <c r="M93" s="162"/>
      <c r="T93" s="163"/>
      <c r="AT93" s="158" t="s">
        <v>158</v>
      </c>
      <c r="AU93" s="158" t="s">
        <v>90</v>
      </c>
      <c r="AV93" s="13" t="s">
        <v>90</v>
      </c>
      <c r="AW93" s="13" t="s">
        <v>42</v>
      </c>
      <c r="AX93" s="13" t="s">
        <v>81</v>
      </c>
      <c r="AY93" s="158" t="s">
        <v>147</v>
      </c>
    </row>
    <row r="94" spans="2:65" s="12" customFormat="1" ht="11.25">
      <c r="B94" s="150"/>
      <c r="D94" s="151" t="s">
        <v>158</v>
      </c>
      <c r="E94" s="152" t="s">
        <v>79</v>
      </c>
      <c r="F94" s="153" t="s">
        <v>955</v>
      </c>
      <c r="H94" s="152" t="s">
        <v>79</v>
      </c>
      <c r="I94" s="154"/>
      <c r="L94" s="150"/>
      <c r="M94" s="155"/>
      <c r="T94" s="156"/>
      <c r="AT94" s="152" t="s">
        <v>158</v>
      </c>
      <c r="AU94" s="152" t="s">
        <v>90</v>
      </c>
      <c r="AV94" s="12" t="s">
        <v>88</v>
      </c>
      <c r="AW94" s="12" t="s">
        <v>42</v>
      </c>
      <c r="AX94" s="12" t="s">
        <v>81</v>
      </c>
      <c r="AY94" s="152" t="s">
        <v>147</v>
      </c>
    </row>
    <row r="95" spans="2:65" s="13" customFormat="1" ht="11.25">
      <c r="B95" s="157"/>
      <c r="D95" s="151" t="s">
        <v>158</v>
      </c>
      <c r="E95" s="158" t="s">
        <v>79</v>
      </c>
      <c r="F95" s="159" t="s">
        <v>353</v>
      </c>
      <c r="H95" s="160">
        <v>30</v>
      </c>
      <c r="I95" s="161"/>
      <c r="L95" s="157"/>
      <c r="M95" s="162"/>
      <c r="T95" s="163"/>
      <c r="AT95" s="158" t="s">
        <v>158</v>
      </c>
      <c r="AU95" s="158" t="s">
        <v>90</v>
      </c>
      <c r="AV95" s="13" t="s">
        <v>90</v>
      </c>
      <c r="AW95" s="13" t="s">
        <v>42</v>
      </c>
      <c r="AX95" s="13" t="s">
        <v>81</v>
      </c>
      <c r="AY95" s="158" t="s">
        <v>147</v>
      </c>
    </row>
    <row r="96" spans="2:65" s="12" customFormat="1" ht="11.25">
      <c r="B96" s="150"/>
      <c r="D96" s="151" t="s">
        <v>158</v>
      </c>
      <c r="E96" s="152" t="s">
        <v>79</v>
      </c>
      <c r="F96" s="153" t="s">
        <v>956</v>
      </c>
      <c r="H96" s="152" t="s">
        <v>79</v>
      </c>
      <c r="I96" s="154"/>
      <c r="L96" s="150"/>
      <c r="M96" s="155"/>
      <c r="T96" s="156"/>
      <c r="AT96" s="152" t="s">
        <v>158</v>
      </c>
      <c r="AU96" s="152" t="s">
        <v>90</v>
      </c>
      <c r="AV96" s="12" t="s">
        <v>88</v>
      </c>
      <c r="AW96" s="12" t="s">
        <v>42</v>
      </c>
      <c r="AX96" s="12" t="s">
        <v>81</v>
      </c>
      <c r="AY96" s="152" t="s">
        <v>147</v>
      </c>
    </row>
    <row r="97" spans="2:65" s="13" customFormat="1" ht="11.25">
      <c r="B97" s="157"/>
      <c r="D97" s="151" t="s">
        <v>158</v>
      </c>
      <c r="E97" s="158" t="s">
        <v>79</v>
      </c>
      <c r="F97" s="159" t="s">
        <v>353</v>
      </c>
      <c r="H97" s="160">
        <v>30</v>
      </c>
      <c r="I97" s="161"/>
      <c r="L97" s="157"/>
      <c r="M97" s="162"/>
      <c r="T97" s="163"/>
      <c r="AT97" s="158" t="s">
        <v>158</v>
      </c>
      <c r="AU97" s="158" t="s">
        <v>90</v>
      </c>
      <c r="AV97" s="13" t="s">
        <v>90</v>
      </c>
      <c r="AW97" s="13" t="s">
        <v>42</v>
      </c>
      <c r="AX97" s="13" t="s">
        <v>81</v>
      </c>
      <c r="AY97" s="158" t="s">
        <v>147</v>
      </c>
    </row>
    <row r="98" spans="2:65" s="12" customFormat="1" ht="11.25">
      <c r="B98" s="150"/>
      <c r="D98" s="151" t="s">
        <v>158</v>
      </c>
      <c r="E98" s="152" t="s">
        <v>79</v>
      </c>
      <c r="F98" s="153" t="s">
        <v>957</v>
      </c>
      <c r="H98" s="152" t="s">
        <v>79</v>
      </c>
      <c r="I98" s="154"/>
      <c r="L98" s="150"/>
      <c r="M98" s="155"/>
      <c r="T98" s="156"/>
      <c r="AT98" s="152" t="s">
        <v>158</v>
      </c>
      <c r="AU98" s="152" t="s">
        <v>90</v>
      </c>
      <c r="AV98" s="12" t="s">
        <v>88</v>
      </c>
      <c r="AW98" s="12" t="s">
        <v>42</v>
      </c>
      <c r="AX98" s="12" t="s">
        <v>81</v>
      </c>
      <c r="AY98" s="152" t="s">
        <v>147</v>
      </c>
    </row>
    <row r="99" spans="2:65" s="13" customFormat="1" ht="11.25">
      <c r="B99" s="157"/>
      <c r="D99" s="151" t="s">
        <v>158</v>
      </c>
      <c r="E99" s="158" t="s">
        <v>79</v>
      </c>
      <c r="F99" s="159" t="s">
        <v>446</v>
      </c>
      <c r="H99" s="160">
        <v>45</v>
      </c>
      <c r="I99" s="161"/>
      <c r="L99" s="157"/>
      <c r="M99" s="162"/>
      <c r="T99" s="163"/>
      <c r="AT99" s="158" t="s">
        <v>158</v>
      </c>
      <c r="AU99" s="158" t="s">
        <v>90</v>
      </c>
      <c r="AV99" s="13" t="s">
        <v>90</v>
      </c>
      <c r="AW99" s="13" t="s">
        <v>42</v>
      </c>
      <c r="AX99" s="13" t="s">
        <v>81</v>
      </c>
      <c r="AY99" s="158" t="s">
        <v>147</v>
      </c>
    </row>
    <row r="100" spans="2:65" s="12" customFormat="1" ht="11.25">
      <c r="B100" s="150"/>
      <c r="D100" s="151" t="s">
        <v>158</v>
      </c>
      <c r="E100" s="152" t="s">
        <v>79</v>
      </c>
      <c r="F100" s="153" t="s">
        <v>958</v>
      </c>
      <c r="H100" s="152" t="s">
        <v>79</v>
      </c>
      <c r="I100" s="154"/>
      <c r="L100" s="150"/>
      <c r="M100" s="155"/>
      <c r="T100" s="156"/>
      <c r="AT100" s="152" t="s">
        <v>158</v>
      </c>
      <c r="AU100" s="152" t="s">
        <v>90</v>
      </c>
      <c r="AV100" s="12" t="s">
        <v>88</v>
      </c>
      <c r="AW100" s="12" t="s">
        <v>42</v>
      </c>
      <c r="AX100" s="12" t="s">
        <v>81</v>
      </c>
      <c r="AY100" s="152" t="s">
        <v>147</v>
      </c>
    </row>
    <row r="101" spans="2:65" s="13" customFormat="1" ht="11.25">
      <c r="B101" s="157"/>
      <c r="D101" s="151" t="s">
        <v>158</v>
      </c>
      <c r="E101" s="158" t="s">
        <v>79</v>
      </c>
      <c r="F101" s="159" t="s">
        <v>959</v>
      </c>
      <c r="H101" s="160">
        <v>100</v>
      </c>
      <c r="I101" s="161"/>
      <c r="L101" s="157"/>
      <c r="M101" s="162"/>
      <c r="T101" s="163"/>
      <c r="AT101" s="158" t="s">
        <v>158</v>
      </c>
      <c r="AU101" s="158" t="s">
        <v>90</v>
      </c>
      <c r="AV101" s="13" t="s">
        <v>90</v>
      </c>
      <c r="AW101" s="13" t="s">
        <v>42</v>
      </c>
      <c r="AX101" s="13" t="s">
        <v>81</v>
      </c>
      <c r="AY101" s="158" t="s">
        <v>147</v>
      </c>
    </row>
    <row r="102" spans="2:65" s="12" customFormat="1" ht="11.25">
      <c r="B102" s="150"/>
      <c r="D102" s="151" t="s">
        <v>158</v>
      </c>
      <c r="E102" s="152" t="s">
        <v>79</v>
      </c>
      <c r="F102" s="153" t="s">
        <v>960</v>
      </c>
      <c r="H102" s="152" t="s">
        <v>79</v>
      </c>
      <c r="I102" s="154"/>
      <c r="L102" s="150"/>
      <c r="M102" s="155"/>
      <c r="T102" s="156"/>
      <c r="AT102" s="152" t="s">
        <v>158</v>
      </c>
      <c r="AU102" s="152" t="s">
        <v>90</v>
      </c>
      <c r="AV102" s="12" t="s">
        <v>88</v>
      </c>
      <c r="AW102" s="12" t="s">
        <v>42</v>
      </c>
      <c r="AX102" s="12" t="s">
        <v>81</v>
      </c>
      <c r="AY102" s="152" t="s">
        <v>147</v>
      </c>
    </row>
    <row r="103" spans="2:65" s="13" customFormat="1" ht="11.25">
      <c r="B103" s="157"/>
      <c r="D103" s="151" t="s">
        <v>158</v>
      </c>
      <c r="E103" s="158" t="s">
        <v>79</v>
      </c>
      <c r="F103" s="159" t="s">
        <v>476</v>
      </c>
      <c r="H103" s="160">
        <v>50</v>
      </c>
      <c r="I103" s="161"/>
      <c r="L103" s="157"/>
      <c r="M103" s="162"/>
      <c r="T103" s="163"/>
      <c r="AT103" s="158" t="s">
        <v>158</v>
      </c>
      <c r="AU103" s="158" t="s">
        <v>90</v>
      </c>
      <c r="AV103" s="13" t="s">
        <v>90</v>
      </c>
      <c r="AW103" s="13" t="s">
        <v>42</v>
      </c>
      <c r="AX103" s="13" t="s">
        <v>81</v>
      </c>
      <c r="AY103" s="158" t="s">
        <v>147</v>
      </c>
    </row>
    <row r="104" spans="2:65" s="12" customFormat="1" ht="22.5">
      <c r="B104" s="150"/>
      <c r="D104" s="151" t="s">
        <v>158</v>
      </c>
      <c r="E104" s="152" t="s">
        <v>79</v>
      </c>
      <c r="F104" s="153" t="s">
        <v>961</v>
      </c>
      <c r="H104" s="152" t="s">
        <v>79</v>
      </c>
      <c r="I104" s="154"/>
      <c r="L104" s="150"/>
      <c r="M104" s="155"/>
      <c r="T104" s="156"/>
      <c r="AT104" s="152" t="s">
        <v>158</v>
      </c>
      <c r="AU104" s="152" t="s">
        <v>90</v>
      </c>
      <c r="AV104" s="12" t="s">
        <v>88</v>
      </c>
      <c r="AW104" s="12" t="s">
        <v>42</v>
      </c>
      <c r="AX104" s="12" t="s">
        <v>81</v>
      </c>
      <c r="AY104" s="152" t="s">
        <v>147</v>
      </c>
    </row>
    <row r="105" spans="2:65" s="13" customFormat="1" ht="11.25">
      <c r="B105" s="157"/>
      <c r="D105" s="151" t="s">
        <v>158</v>
      </c>
      <c r="E105" s="158" t="s">
        <v>79</v>
      </c>
      <c r="F105" s="159" t="s">
        <v>90</v>
      </c>
      <c r="H105" s="160">
        <v>2</v>
      </c>
      <c r="I105" s="161"/>
      <c r="L105" s="157"/>
      <c r="M105" s="162"/>
      <c r="T105" s="163"/>
      <c r="AT105" s="158" t="s">
        <v>158</v>
      </c>
      <c r="AU105" s="158" t="s">
        <v>90</v>
      </c>
      <c r="AV105" s="13" t="s">
        <v>90</v>
      </c>
      <c r="AW105" s="13" t="s">
        <v>42</v>
      </c>
      <c r="AX105" s="13" t="s">
        <v>81</v>
      </c>
      <c r="AY105" s="158" t="s">
        <v>147</v>
      </c>
    </row>
    <row r="106" spans="2:65" s="12" customFormat="1" ht="11.25">
      <c r="B106" s="150"/>
      <c r="D106" s="151" t="s">
        <v>158</v>
      </c>
      <c r="E106" s="152" t="s">
        <v>79</v>
      </c>
      <c r="F106" s="153" t="s">
        <v>962</v>
      </c>
      <c r="H106" s="152" t="s">
        <v>79</v>
      </c>
      <c r="I106" s="154"/>
      <c r="L106" s="150"/>
      <c r="M106" s="155"/>
      <c r="T106" s="156"/>
      <c r="AT106" s="152" t="s">
        <v>158</v>
      </c>
      <c r="AU106" s="152" t="s">
        <v>90</v>
      </c>
      <c r="AV106" s="12" t="s">
        <v>88</v>
      </c>
      <c r="AW106" s="12" t="s">
        <v>42</v>
      </c>
      <c r="AX106" s="12" t="s">
        <v>81</v>
      </c>
      <c r="AY106" s="152" t="s">
        <v>147</v>
      </c>
    </row>
    <row r="107" spans="2:65" s="13" customFormat="1" ht="11.25">
      <c r="B107" s="157"/>
      <c r="D107" s="151" t="s">
        <v>158</v>
      </c>
      <c r="E107" s="158" t="s">
        <v>79</v>
      </c>
      <c r="F107" s="159" t="s">
        <v>353</v>
      </c>
      <c r="H107" s="160">
        <v>30</v>
      </c>
      <c r="I107" s="161"/>
      <c r="L107" s="157"/>
      <c r="M107" s="162"/>
      <c r="T107" s="163"/>
      <c r="AT107" s="158" t="s">
        <v>158</v>
      </c>
      <c r="AU107" s="158" t="s">
        <v>90</v>
      </c>
      <c r="AV107" s="13" t="s">
        <v>90</v>
      </c>
      <c r="AW107" s="13" t="s">
        <v>42</v>
      </c>
      <c r="AX107" s="13" t="s">
        <v>81</v>
      </c>
      <c r="AY107" s="158" t="s">
        <v>147</v>
      </c>
    </row>
    <row r="108" spans="2:65" s="14" customFormat="1" ht="11.25">
      <c r="B108" s="164"/>
      <c r="D108" s="151" t="s">
        <v>158</v>
      </c>
      <c r="E108" s="165" t="s">
        <v>79</v>
      </c>
      <c r="F108" s="166" t="s">
        <v>208</v>
      </c>
      <c r="H108" s="167">
        <v>317</v>
      </c>
      <c r="I108" s="168"/>
      <c r="L108" s="164"/>
      <c r="M108" s="169"/>
      <c r="T108" s="170"/>
      <c r="AT108" s="165" t="s">
        <v>158</v>
      </c>
      <c r="AU108" s="165" t="s">
        <v>90</v>
      </c>
      <c r="AV108" s="14" t="s">
        <v>167</v>
      </c>
      <c r="AW108" s="14" t="s">
        <v>42</v>
      </c>
      <c r="AX108" s="14" t="s">
        <v>81</v>
      </c>
      <c r="AY108" s="165" t="s">
        <v>147</v>
      </c>
    </row>
    <row r="109" spans="2:65" s="13" customFormat="1" ht="11.25">
      <c r="B109" s="157"/>
      <c r="D109" s="151" t="s">
        <v>158</v>
      </c>
      <c r="E109" s="158" t="s">
        <v>79</v>
      </c>
      <c r="F109" s="159" t="s">
        <v>963</v>
      </c>
      <c r="H109" s="160">
        <v>0.317</v>
      </c>
      <c r="I109" s="161"/>
      <c r="L109" s="157"/>
      <c r="M109" s="162"/>
      <c r="T109" s="163"/>
      <c r="AT109" s="158" t="s">
        <v>158</v>
      </c>
      <c r="AU109" s="158" t="s">
        <v>90</v>
      </c>
      <c r="AV109" s="13" t="s">
        <v>90</v>
      </c>
      <c r="AW109" s="13" t="s">
        <v>42</v>
      </c>
      <c r="AX109" s="13" t="s">
        <v>88</v>
      </c>
      <c r="AY109" s="158" t="s">
        <v>147</v>
      </c>
    </row>
    <row r="110" spans="2:65" s="1" customFormat="1" ht="24.2" customHeight="1">
      <c r="B110" s="34"/>
      <c r="C110" s="133" t="s">
        <v>90</v>
      </c>
      <c r="D110" s="133" t="s">
        <v>149</v>
      </c>
      <c r="E110" s="134" t="s">
        <v>964</v>
      </c>
      <c r="F110" s="135" t="s">
        <v>965</v>
      </c>
      <c r="G110" s="136" t="s">
        <v>183</v>
      </c>
      <c r="H110" s="137">
        <v>416.9</v>
      </c>
      <c r="I110" s="138"/>
      <c r="J110" s="139">
        <f>ROUND(I110*H110,2)</f>
        <v>0</v>
      </c>
      <c r="K110" s="135" t="s">
        <v>153</v>
      </c>
      <c r="L110" s="34"/>
      <c r="M110" s="140" t="s">
        <v>79</v>
      </c>
      <c r="N110" s="141" t="s">
        <v>51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544</v>
      </c>
      <c r="AT110" s="144" t="s">
        <v>149</v>
      </c>
      <c r="AU110" s="144" t="s">
        <v>90</v>
      </c>
      <c r="AY110" s="18" t="s">
        <v>147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88</v>
      </c>
      <c r="BK110" s="145">
        <f>ROUND(I110*H110,2)</f>
        <v>0</v>
      </c>
      <c r="BL110" s="18" t="s">
        <v>544</v>
      </c>
      <c r="BM110" s="144" t="s">
        <v>966</v>
      </c>
    </row>
    <row r="111" spans="2:65" s="1" customFormat="1" ht="11.25">
      <c r="B111" s="34"/>
      <c r="D111" s="146" t="s">
        <v>156</v>
      </c>
      <c r="F111" s="147" t="s">
        <v>967</v>
      </c>
      <c r="I111" s="148"/>
      <c r="L111" s="34"/>
      <c r="M111" s="149"/>
      <c r="T111" s="55"/>
      <c r="AT111" s="18" t="s">
        <v>156</v>
      </c>
      <c r="AU111" s="18" t="s">
        <v>90</v>
      </c>
    </row>
    <row r="112" spans="2:65" s="12" customFormat="1" ht="11.25">
      <c r="B112" s="150"/>
      <c r="D112" s="151" t="s">
        <v>158</v>
      </c>
      <c r="E112" s="152" t="s">
        <v>79</v>
      </c>
      <c r="F112" s="153" t="s">
        <v>968</v>
      </c>
      <c r="H112" s="152" t="s">
        <v>79</v>
      </c>
      <c r="I112" s="154"/>
      <c r="L112" s="150"/>
      <c r="M112" s="155"/>
      <c r="T112" s="156"/>
      <c r="AT112" s="152" t="s">
        <v>158</v>
      </c>
      <c r="AU112" s="152" t="s">
        <v>90</v>
      </c>
      <c r="AV112" s="12" t="s">
        <v>88</v>
      </c>
      <c r="AW112" s="12" t="s">
        <v>42</v>
      </c>
      <c r="AX112" s="12" t="s">
        <v>81</v>
      </c>
      <c r="AY112" s="152" t="s">
        <v>147</v>
      </c>
    </row>
    <row r="113" spans="2:51" s="12" customFormat="1" ht="11.25">
      <c r="B113" s="150"/>
      <c r="D113" s="151" t="s">
        <v>158</v>
      </c>
      <c r="E113" s="152" t="s">
        <v>79</v>
      </c>
      <c r="F113" s="153" t="s">
        <v>954</v>
      </c>
      <c r="H113" s="152" t="s">
        <v>79</v>
      </c>
      <c r="I113" s="154"/>
      <c r="L113" s="150"/>
      <c r="M113" s="155"/>
      <c r="T113" s="156"/>
      <c r="AT113" s="152" t="s">
        <v>158</v>
      </c>
      <c r="AU113" s="152" t="s">
        <v>90</v>
      </c>
      <c r="AV113" s="12" t="s">
        <v>88</v>
      </c>
      <c r="AW113" s="12" t="s">
        <v>42</v>
      </c>
      <c r="AX113" s="12" t="s">
        <v>81</v>
      </c>
      <c r="AY113" s="152" t="s">
        <v>147</v>
      </c>
    </row>
    <row r="114" spans="2:51" s="13" customFormat="1" ht="11.25">
      <c r="B114" s="157"/>
      <c r="D114" s="151" t="s">
        <v>158</v>
      </c>
      <c r="E114" s="158" t="s">
        <v>79</v>
      </c>
      <c r="F114" s="159" t="s">
        <v>353</v>
      </c>
      <c r="H114" s="160">
        <v>30</v>
      </c>
      <c r="I114" s="161"/>
      <c r="L114" s="157"/>
      <c r="M114" s="162"/>
      <c r="T114" s="163"/>
      <c r="AT114" s="158" t="s">
        <v>158</v>
      </c>
      <c r="AU114" s="158" t="s">
        <v>90</v>
      </c>
      <c r="AV114" s="13" t="s">
        <v>90</v>
      </c>
      <c r="AW114" s="13" t="s">
        <v>42</v>
      </c>
      <c r="AX114" s="13" t="s">
        <v>81</v>
      </c>
      <c r="AY114" s="158" t="s">
        <v>147</v>
      </c>
    </row>
    <row r="115" spans="2:51" s="12" customFormat="1" ht="11.25">
      <c r="B115" s="150"/>
      <c r="D115" s="151" t="s">
        <v>158</v>
      </c>
      <c r="E115" s="152" t="s">
        <v>79</v>
      </c>
      <c r="F115" s="153" t="s">
        <v>955</v>
      </c>
      <c r="H115" s="152" t="s">
        <v>79</v>
      </c>
      <c r="I115" s="154"/>
      <c r="L115" s="150"/>
      <c r="M115" s="155"/>
      <c r="T115" s="156"/>
      <c r="AT115" s="152" t="s">
        <v>158</v>
      </c>
      <c r="AU115" s="152" t="s">
        <v>90</v>
      </c>
      <c r="AV115" s="12" t="s">
        <v>88</v>
      </c>
      <c r="AW115" s="12" t="s">
        <v>42</v>
      </c>
      <c r="AX115" s="12" t="s">
        <v>81</v>
      </c>
      <c r="AY115" s="152" t="s">
        <v>147</v>
      </c>
    </row>
    <row r="116" spans="2:51" s="13" customFormat="1" ht="11.25">
      <c r="B116" s="157"/>
      <c r="D116" s="151" t="s">
        <v>158</v>
      </c>
      <c r="E116" s="158" t="s">
        <v>79</v>
      </c>
      <c r="F116" s="159" t="s">
        <v>353</v>
      </c>
      <c r="H116" s="160">
        <v>30</v>
      </c>
      <c r="I116" s="161"/>
      <c r="L116" s="157"/>
      <c r="M116" s="162"/>
      <c r="T116" s="163"/>
      <c r="AT116" s="158" t="s">
        <v>158</v>
      </c>
      <c r="AU116" s="158" t="s">
        <v>90</v>
      </c>
      <c r="AV116" s="13" t="s">
        <v>90</v>
      </c>
      <c r="AW116" s="13" t="s">
        <v>42</v>
      </c>
      <c r="AX116" s="13" t="s">
        <v>81</v>
      </c>
      <c r="AY116" s="158" t="s">
        <v>147</v>
      </c>
    </row>
    <row r="117" spans="2:51" s="12" customFormat="1" ht="11.25">
      <c r="B117" s="150"/>
      <c r="D117" s="151" t="s">
        <v>158</v>
      </c>
      <c r="E117" s="152" t="s">
        <v>79</v>
      </c>
      <c r="F117" s="153" t="s">
        <v>956</v>
      </c>
      <c r="H117" s="152" t="s">
        <v>79</v>
      </c>
      <c r="I117" s="154"/>
      <c r="L117" s="150"/>
      <c r="M117" s="155"/>
      <c r="T117" s="156"/>
      <c r="AT117" s="152" t="s">
        <v>158</v>
      </c>
      <c r="AU117" s="152" t="s">
        <v>90</v>
      </c>
      <c r="AV117" s="12" t="s">
        <v>88</v>
      </c>
      <c r="AW117" s="12" t="s">
        <v>42</v>
      </c>
      <c r="AX117" s="12" t="s">
        <v>81</v>
      </c>
      <c r="AY117" s="152" t="s">
        <v>147</v>
      </c>
    </row>
    <row r="118" spans="2:51" s="13" customFormat="1" ht="11.25">
      <c r="B118" s="157"/>
      <c r="D118" s="151" t="s">
        <v>158</v>
      </c>
      <c r="E118" s="158" t="s">
        <v>79</v>
      </c>
      <c r="F118" s="159" t="s">
        <v>353</v>
      </c>
      <c r="H118" s="160">
        <v>30</v>
      </c>
      <c r="I118" s="161"/>
      <c r="L118" s="157"/>
      <c r="M118" s="162"/>
      <c r="T118" s="163"/>
      <c r="AT118" s="158" t="s">
        <v>158</v>
      </c>
      <c r="AU118" s="158" t="s">
        <v>90</v>
      </c>
      <c r="AV118" s="13" t="s">
        <v>90</v>
      </c>
      <c r="AW118" s="13" t="s">
        <v>42</v>
      </c>
      <c r="AX118" s="13" t="s">
        <v>81</v>
      </c>
      <c r="AY118" s="158" t="s">
        <v>147</v>
      </c>
    </row>
    <row r="119" spans="2:51" s="12" customFormat="1" ht="11.25">
      <c r="B119" s="150"/>
      <c r="D119" s="151" t="s">
        <v>158</v>
      </c>
      <c r="E119" s="152" t="s">
        <v>79</v>
      </c>
      <c r="F119" s="153" t="s">
        <v>957</v>
      </c>
      <c r="H119" s="152" t="s">
        <v>79</v>
      </c>
      <c r="I119" s="154"/>
      <c r="L119" s="150"/>
      <c r="M119" s="155"/>
      <c r="T119" s="156"/>
      <c r="AT119" s="152" t="s">
        <v>158</v>
      </c>
      <c r="AU119" s="152" t="s">
        <v>90</v>
      </c>
      <c r="AV119" s="12" t="s">
        <v>88</v>
      </c>
      <c r="AW119" s="12" t="s">
        <v>42</v>
      </c>
      <c r="AX119" s="12" t="s">
        <v>81</v>
      </c>
      <c r="AY119" s="152" t="s">
        <v>147</v>
      </c>
    </row>
    <row r="120" spans="2:51" s="13" customFormat="1" ht="11.25">
      <c r="B120" s="157"/>
      <c r="D120" s="151" t="s">
        <v>158</v>
      </c>
      <c r="E120" s="158" t="s">
        <v>79</v>
      </c>
      <c r="F120" s="159" t="s">
        <v>446</v>
      </c>
      <c r="H120" s="160">
        <v>45</v>
      </c>
      <c r="I120" s="161"/>
      <c r="L120" s="157"/>
      <c r="M120" s="162"/>
      <c r="T120" s="163"/>
      <c r="AT120" s="158" t="s">
        <v>158</v>
      </c>
      <c r="AU120" s="158" t="s">
        <v>90</v>
      </c>
      <c r="AV120" s="13" t="s">
        <v>90</v>
      </c>
      <c r="AW120" s="13" t="s">
        <v>42</v>
      </c>
      <c r="AX120" s="13" t="s">
        <v>81</v>
      </c>
      <c r="AY120" s="158" t="s">
        <v>147</v>
      </c>
    </row>
    <row r="121" spans="2:51" s="12" customFormat="1" ht="11.25">
      <c r="B121" s="150"/>
      <c r="D121" s="151" t="s">
        <v>158</v>
      </c>
      <c r="E121" s="152" t="s">
        <v>79</v>
      </c>
      <c r="F121" s="153" t="s">
        <v>969</v>
      </c>
      <c r="H121" s="152" t="s">
        <v>79</v>
      </c>
      <c r="I121" s="154"/>
      <c r="L121" s="150"/>
      <c r="M121" s="155"/>
      <c r="T121" s="156"/>
      <c r="AT121" s="152" t="s">
        <v>158</v>
      </c>
      <c r="AU121" s="152" t="s">
        <v>90</v>
      </c>
      <c r="AV121" s="12" t="s">
        <v>88</v>
      </c>
      <c r="AW121" s="12" t="s">
        <v>42</v>
      </c>
      <c r="AX121" s="12" t="s">
        <v>81</v>
      </c>
      <c r="AY121" s="152" t="s">
        <v>147</v>
      </c>
    </row>
    <row r="122" spans="2:51" s="13" customFormat="1" ht="11.25">
      <c r="B122" s="157"/>
      <c r="D122" s="151" t="s">
        <v>158</v>
      </c>
      <c r="E122" s="158" t="s">
        <v>79</v>
      </c>
      <c r="F122" s="159" t="s">
        <v>970</v>
      </c>
      <c r="H122" s="160">
        <v>150</v>
      </c>
      <c r="I122" s="161"/>
      <c r="L122" s="157"/>
      <c r="M122" s="162"/>
      <c r="T122" s="163"/>
      <c r="AT122" s="158" t="s">
        <v>158</v>
      </c>
      <c r="AU122" s="158" t="s">
        <v>90</v>
      </c>
      <c r="AV122" s="13" t="s">
        <v>90</v>
      </c>
      <c r="AW122" s="13" t="s">
        <v>42</v>
      </c>
      <c r="AX122" s="13" t="s">
        <v>81</v>
      </c>
      <c r="AY122" s="158" t="s">
        <v>147</v>
      </c>
    </row>
    <row r="123" spans="2:51" s="12" customFormat="1" ht="11.25">
      <c r="B123" s="150"/>
      <c r="D123" s="151" t="s">
        <v>158</v>
      </c>
      <c r="E123" s="152" t="s">
        <v>79</v>
      </c>
      <c r="F123" s="153" t="s">
        <v>960</v>
      </c>
      <c r="H123" s="152" t="s">
        <v>79</v>
      </c>
      <c r="I123" s="154"/>
      <c r="L123" s="150"/>
      <c r="M123" s="155"/>
      <c r="T123" s="156"/>
      <c r="AT123" s="152" t="s">
        <v>158</v>
      </c>
      <c r="AU123" s="152" t="s">
        <v>90</v>
      </c>
      <c r="AV123" s="12" t="s">
        <v>88</v>
      </c>
      <c r="AW123" s="12" t="s">
        <v>42</v>
      </c>
      <c r="AX123" s="12" t="s">
        <v>81</v>
      </c>
      <c r="AY123" s="152" t="s">
        <v>147</v>
      </c>
    </row>
    <row r="124" spans="2:51" s="13" customFormat="1" ht="11.25">
      <c r="B124" s="157"/>
      <c r="D124" s="151" t="s">
        <v>158</v>
      </c>
      <c r="E124" s="158" t="s">
        <v>79</v>
      </c>
      <c r="F124" s="159" t="s">
        <v>476</v>
      </c>
      <c r="H124" s="160">
        <v>50</v>
      </c>
      <c r="I124" s="161"/>
      <c r="L124" s="157"/>
      <c r="M124" s="162"/>
      <c r="T124" s="163"/>
      <c r="AT124" s="158" t="s">
        <v>158</v>
      </c>
      <c r="AU124" s="158" t="s">
        <v>90</v>
      </c>
      <c r="AV124" s="13" t="s">
        <v>90</v>
      </c>
      <c r="AW124" s="13" t="s">
        <v>42</v>
      </c>
      <c r="AX124" s="13" t="s">
        <v>81</v>
      </c>
      <c r="AY124" s="158" t="s">
        <v>147</v>
      </c>
    </row>
    <row r="125" spans="2:51" s="12" customFormat="1" ht="22.5">
      <c r="B125" s="150"/>
      <c r="D125" s="151" t="s">
        <v>158</v>
      </c>
      <c r="E125" s="152" t="s">
        <v>79</v>
      </c>
      <c r="F125" s="153" t="s">
        <v>961</v>
      </c>
      <c r="H125" s="152" t="s">
        <v>79</v>
      </c>
      <c r="I125" s="154"/>
      <c r="L125" s="150"/>
      <c r="M125" s="155"/>
      <c r="T125" s="156"/>
      <c r="AT125" s="152" t="s">
        <v>158</v>
      </c>
      <c r="AU125" s="152" t="s">
        <v>90</v>
      </c>
      <c r="AV125" s="12" t="s">
        <v>88</v>
      </c>
      <c r="AW125" s="12" t="s">
        <v>42</v>
      </c>
      <c r="AX125" s="12" t="s">
        <v>81</v>
      </c>
      <c r="AY125" s="152" t="s">
        <v>147</v>
      </c>
    </row>
    <row r="126" spans="2:51" s="13" customFormat="1" ht="11.25">
      <c r="B126" s="157"/>
      <c r="D126" s="151" t="s">
        <v>158</v>
      </c>
      <c r="E126" s="158" t="s">
        <v>79</v>
      </c>
      <c r="F126" s="159" t="s">
        <v>971</v>
      </c>
      <c r="H126" s="160">
        <v>14</v>
      </c>
      <c r="I126" s="161"/>
      <c r="L126" s="157"/>
      <c r="M126" s="162"/>
      <c r="T126" s="163"/>
      <c r="AT126" s="158" t="s">
        <v>158</v>
      </c>
      <c r="AU126" s="158" t="s">
        <v>90</v>
      </c>
      <c r="AV126" s="13" t="s">
        <v>90</v>
      </c>
      <c r="AW126" s="13" t="s">
        <v>42</v>
      </c>
      <c r="AX126" s="13" t="s">
        <v>81</v>
      </c>
      <c r="AY126" s="158" t="s">
        <v>147</v>
      </c>
    </row>
    <row r="127" spans="2:51" s="12" customFormat="1" ht="11.25">
      <c r="B127" s="150"/>
      <c r="D127" s="151" t="s">
        <v>158</v>
      </c>
      <c r="E127" s="152" t="s">
        <v>79</v>
      </c>
      <c r="F127" s="153" t="s">
        <v>962</v>
      </c>
      <c r="H127" s="152" t="s">
        <v>79</v>
      </c>
      <c r="I127" s="154"/>
      <c r="L127" s="150"/>
      <c r="M127" s="155"/>
      <c r="T127" s="156"/>
      <c r="AT127" s="152" t="s">
        <v>158</v>
      </c>
      <c r="AU127" s="152" t="s">
        <v>90</v>
      </c>
      <c r="AV127" s="12" t="s">
        <v>88</v>
      </c>
      <c r="AW127" s="12" t="s">
        <v>42</v>
      </c>
      <c r="AX127" s="12" t="s">
        <v>81</v>
      </c>
      <c r="AY127" s="152" t="s">
        <v>147</v>
      </c>
    </row>
    <row r="128" spans="2:51" s="13" customFormat="1" ht="11.25">
      <c r="B128" s="157"/>
      <c r="D128" s="151" t="s">
        <v>158</v>
      </c>
      <c r="E128" s="158" t="s">
        <v>79</v>
      </c>
      <c r="F128" s="159" t="s">
        <v>353</v>
      </c>
      <c r="H128" s="160">
        <v>30</v>
      </c>
      <c r="I128" s="161"/>
      <c r="L128" s="157"/>
      <c r="M128" s="162"/>
      <c r="T128" s="163"/>
      <c r="AT128" s="158" t="s">
        <v>158</v>
      </c>
      <c r="AU128" s="158" t="s">
        <v>90</v>
      </c>
      <c r="AV128" s="13" t="s">
        <v>90</v>
      </c>
      <c r="AW128" s="13" t="s">
        <v>42</v>
      </c>
      <c r="AX128" s="13" t="s">
        <v>81</v>
      </c>
      <c r="AY128" s="158" t="s">
        <v>147</v>
      </c>
    </row>
    <row r="129" spans="2:65" s="14" customFormat="1" ht="11.25">
      <c r="B129" s="164"/>
      <c r="D129" s="151" t="s">
        <v>158</v>
      </c>
      <c r="E129" s="165" t="s">
        <v>79</v>
      </c>
      <c r="F129" s="166" t="s">
        <v>208</v>
      </c>
      <c r="H129" s="167">
        <v>379</v>
      </c>
      <c r="I129" s="168"/>
      <c r="L129" s="164"/>
      <c r="M129" s="169"/>
      <c r="T129" s="170"/>
      <c r="AT129" s="165" t="s">
        <v>158</v>
      </c>
      <c r="AU129" s="165" t="s">
        <v>90</v>
      </c>
      <c r="AV129" s="14" t="s">
        <v>167</v>
      </c>
      <c r="AW129" s="14" t="s">
        <v>42</v>
      </c>
      <c r="AX129" s="14" t="s">
        <v>81</v>
      </c>
      <c r="AY129" s="165" t="s">
        <v>147</v>
      </c>
    </row>
    <row r="130" spans="2:65" s="12" customFormat="1" ht="11.25">
      <c r="B130" s="150"/>
      <c r="D130" s="151" t="s">
        <v>158</v>
      </c>
      <c r="E130" s="152" t="s">
        <v>79</v>
      </c>
      <c r="F130" s="153" t="s">
        <v>972</v>
      </c>
      <c r="H130" s="152" t="s">
        <v>79</v>
      </c>
      <c r="I130" s="154"/>
      <c r="L130" s="150"/>
      <c r="M130" s="155"/>
      <c r="T130" s="156"/>
      <c r="AT130" s="152" t="s">
        <v>158</v>
      </c>
      <c r="AU130" s="152" t="s">
        <v>90</v>
      </c>
      <c r="AV130" s="12" t="s">
        <v>88</v>
      </c>
      <c r="AW130" s="12" t="s">
        <v>42</v>
      </c>
      <c r="AX130" s="12" t="s">
        <v>81</v>
      </c>
      <c r="AY130" s="152" t="s">
        <v>147</v>
      </c>
    </row>
    <row r="131" spans="2:65" s="13" customFormat="1" ht="11.25">
      <c r="B131" s="157"/>
      <c r="D131" s="151" t="s">
        <v>158</v>
      </c>
      <c r="E131" s="158" t="s">
        <v>79</v>
      </c>
      <c r="F131" s="159" t="s">
        <v>973</v>
      </c>
      <c r="H131" s="160">
        <v>37.9</v>
      </c>
      <c r="I131" s="161"/>
      <c r="L131" s="157"/>
      <c r="M131" s="162"/>
      <c r="T131" s="163"/>
      <c r="AT131" s="158" t="s">
        <v>158</v>
      </c>
      <c r="AU131" s="158" t="s">
        <v>90</v>
      </c>
      <c r="AV131" s="13" t="s">
        <v>90</v>
      </c>
      <c r="AW131" s="13" t="s">
        <v>42</v>
      </c>
      <c r="AX131" s="13" t="s">
        <v>81</v>
      </c>
      <c r="AY131" s="158" t="s">
        <v>147</v>
      </c>
    </row>
    <row r="132" spans="2:65" s="14" customFormat="1" ht="11.25">
      <c r="B132" s="164"/>
      <c r="D132" s="151" t="s">
        <v>158</v>
      </c>
      <c r="E132" s="165" t="s">
        <v>79</v>
      </c>
      <c r="F132" s="166" t="s">
        <v>208</v>
      </c>
      <c r="H132" s="167">
        <v>37.9</v>
      </c>
      <c r="I132" s="168"/>
      <c r="L132" s="164"/>
      <c r="M132" s="169"/>
      <c r="T132" s="170"/>
      <c r="AT132" s="165" t="s">
        <v>158</v>
      </c>
      <c r="AU132" s="165" t="s">
        <v>90</v>
      </c>
      <c r="AV132" s="14" t="s">
        <v>167</v>
      </c>
      <c r="AW132" s="14" t="s">
        <v>42</v>
      </c>
      <c r="AX132" s="14" t="s">
        <v>81</v>
      </c>
      <c r="AY132" s="165" t="s">
        <v>147</v>
      </c>
    </row>
    <row r="133" spans="2:65" s="15" customFormat="1" ht="11.25">
      <c r="B133" s="171"/>
      <c r="D133" s="151" t="s">
        <v>158</v>
      </c>
      <c r="E133" s="172" t="s">
        <v>79</v>
      </c>
      <c r="F133" s="173" t="s">
        <v>235</v>
      </c>
      <c r="H133" s="174">
        <v>416.9</v>
      </c>
      <c r="I133" s="175"/>
      <c r="L133" s="171"/>
      <c r="M133" s="176"/>
      <c r="T133" s="177"/>
      <c r="AT133" s="172" t="s">
        <v>158</v>
      </c>
      <c r="AU133" s="172" t="s">
        <v>90</v>
      </c>
      <c r="AV133" s="15" t="s">
        <v>154</v>
      </c>
      <c r="AW133" s="15" t="s">
        <v>42</v>
      </c>
      <c r="AX133" s="15" t="s">
        <v>88</v>
      </c>
      <c r="AY133" s="172" t="s">
        <v>147</v>
      </c>
    </row>
    <row r="134" spans="2:65" s="1" customFormat="1" ht="37.9" customHeight="1">
      <c r="B134" s="34"/>
      <c r="C134" s="133" t="s">
        <v>167</v>
      </c>
      <c r="D134" s="133" t="s">
        <v>149</v>
      </c>
      <c r="E134" s="134" t="s">
        <v>974</v>
      </c>
      <c r="F134" s="135" t="s">
        <v>975</v>
      </c>
      <c r="G134" s="136" t="s">
        <v>198</v>
      </c>
      <c r="H134" s="137">
        <v>39.795000000000002</v>
      </c>
      <c r="I134" s="138"/>
      <c r="J134" s="139">
        <f>ROUND(I134*H134,2)</f>
        <v>0</v>
      </c>
      <c r="K134" s="135" t="s">
        <v>153</v>
      </c>
      <c r="L134" s="34"/>
      <c r="M134" s="140" t="s">
        <v>79</v>
      </c>
      <c r="N134" s="141" t="s">
        <v>51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544</v>
      </c>
      <c r="AT134" s="144" t="s">
        <v>149</v>
      </c>
      <c r="AU134" s="144" t="s">
        <v>90</v>
      </c>
      <c r="AY134" s="18" t="s">
        <v>147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88</v>
      </c>
      <c r="BK134" s="145">
        <f>ROUND(I134*H134,2)</f>
        <v>0</v>
      </c>
      <c r="BL134" s="18" t="s">
        <v>544</v>
      </c>
      <c r="BM134" s="144" t="s">
        <v>976</v>
      </c>
    </row>
    <row r="135" spans="2:65" s="1" customFormat="1" ht="11.25">
      <c r="B135" s="34"/>
      <c r="D135" s="146" t="s">
        <v>156</v>
      </c>
      <c r="F135" s="147" t="s">
        <v>977</v>
      </c>
      <c r="I135" s="148"/>
      <c r="L135" s="34"/>
      <c r="M135" s="149"/>
      <c r="T135" s="55"/>
      <c r="AT135" s="18" t="s">
        <v>156</v>
      </c>
      <c r="AU135" s="18" t="s">
        <v>90</v>
      </c>
    </row>
    <row r="136" spans="2:65" s="12" customFormat="1" ht="11.25">
      <c r="B136" s="150"/>
      <c r="D136" s="151" t="s">
        <v>158</v>
      </c>
      <c r="E136" s="152" t="s">
        <v>79</v>
      </c>
      <c r="F136" s="153" t="s">
        <v>978</v>
      </c>
      <c r="H136" s="152" t="s">
        <v>79</v>
      </c>
      <c r="I136" s="154"/>
      <c r="L136" s="150"/>
      <c r="M136" s="155"/>
      <c r="T136" s="156"/>
      <c r="AT136" s="152" t="s">
        <v>158</v>
      </c>
      <c r="AU136" s="152" t="s">
        <v>90</v>
      </c>
      <c r="AV136" s="12" t="s">
        <v>88</v>
      </c>
      <c r="AW136" s="12" t="s">
        <v>42</v>
      </c>
      <c r="AX136" s="12" t="s">
        <v>81</v>
      </c>
      <c r="AY136" s="152" t="s">
        <v>147</v>
      </c>
    </row>
    <row r="137" spans="2:65" s="12" customFormat="1" ht="22.5">
      <c r="B137" s="150"/>
      <c r="D137" s="151" t="s">
        <v>158</v>
      </c>
      <c r="E137" s="152" t="s">
        <v>79</v>
      </c>
      <c r="F137" s="153" t="s">
        <v>979</v>
      </c>
      <c r="H137" s="152" t="s">
        <v>79</v>
      </c>
      <c r="I137" s="154"/>
      <c r="L137" s="150"/>
      <c r="M137" s="155"/>
      <c r="T137" s="156"/>
      <c r="AT137" s="152" t="s">
        <v>158</v>
      </c>
      <c r="AU137" s="152" t="s">
        <v>90</v>
      </c>
      <c r="AV137" s="12" t="s">
        <v>88</v>
      </c>
      <c r="AW137" s="12" t="s">
        <v>42</v>
      </c>
      <c r="AX137" s="12" t="s">
        <v>81</v>
      </c>
      <c r="AY137" s="152" t="s">
        <v>147</v>
      </c>
    </row>
    <row r="138" spans="2:65" s="13" customFormat="1" ht="11.25">
      <c r="B138" s="157"/>
      <c r="D138" s="151" t="s">
        <v>158</v>
      </c>
      <c r="E138" s="158" t="s">
        <v>79</v>
      </c>
      <c r="F138" s="159" t="s">
        <v>980</v>
      </c>
      <c r="H138" s="160">
        <v>26.53</v>
      </c>
      <c r="I138" s="161"/>
      <c r="L138" s="157"/>
      <c r="M138" s="162"/>
      <c r="T138" s="163"/>
      <c r="AT138" s="158" t="s">
        <v>158</v>
      </c>
      <c r="AU138" s="158" t="s">
        <v>90</v>
      </c>
      <c r="AV138" s="13" t="s">
        <v>90</v>
      </c>
      <c r="AW138" s="13" t="s">
        <v>42</v>
      </c>
      <c r="AX138" s="13" t="s">
        <v>81</v>
      </c>
      <c r="AY138" s="158" t="s">
        <v>147</v>
      </c>
    </row>
    <row r="139" spans="2:65" s="12" customFormat="1" ht="11.25">
      <c r="B139" s="150"/>
      <c r="D139" s="151" t="s">
        <v>158</v>
      </c>
      <c r="E139" s="152" t="s">
        <v>79</v>
      </c>
      <c r="F139" s="153" t="s">
        <v>981</v>
      </c>
      <c r="H139" s="152" t="s">
        <v>79</v>
      </c>
      <c r="I139" s="154"/>
      <c r="L139" s="150"/>
      <c r="M139" s="155"/>
      <c r="T139" s="156"/>
      <c r="AT139" s="152" t="s">
        <v>158</v>
      </c>
      <c r="AU139" s="152" t="s">
        <v>90</v>
      </c>
      <c r="AV139" s="12" t="s">
        <v>88</v>
      </c>
      <c r="AW139" s="12" t="s">
        <v>42</v>
      </c>
      <c r="AX139" s="12" t="s">
        <v>81</v>
      </c>
      <c r="AY139" s="152" t="s">
        <v>147</v>
      </c>
    </row>
    <row r="140" spans="2:65" s="13" customFormat="1" ht="11.25">
      <c r="B140" s="157"/>
      <c r="D140" s="151" t="s">
        <v>158</v>
      </c>
      <c r="E140" s="158" t="s">
        <v>79</v>
      </c>
      <c r="F140" s="159" t="s">
        <v>982</v>
      </c>
      <c r="H140" s="160">
        <v>13.265000000000001</v>
      </c>
      <c r="I140" s="161"/>
      <c r="L140" s="157"/>
      <c r="M140" s="162"/>
      <c r="T140" s="163"/>
      <c r="AT140" s="158" t="s">
        <v>158</v>
      </c>
      <c r="AU140" s="158" t="s">
        <v>90</v>
      </c>
      <c r="AV140" s="13" t="s">
        <v>90</v>
      </c>
      <c r="AW140" s="13" t="s">
        <v>42</v>
      </c>
      <c r="AX140" s="13" t="s">
        <v>81</v>
      </c>
      <c r="AY140" s="158" t="s">
        <v>147</v>
      </c>
    </row>
    <row r="141" spans="2:65" s="15" customFormat="1" ht="11.25">
      <c r="B141" s="171"/>
      <c r="D141" s="151" t="s">
        <v>158</v>
      </c>
      <c r="E141" s="172" t="s">
        <v>79</v>
      </c>
      <c r="F141" s="173" t="s">
        <v>235</v>
      </c>
      <c r="H141" s="174">
        <v>39.795000000000002</v>
      </c>
      <c r="I141" s="175"/>
      <c r="L141" s="171"/>
      <c r="M141" s="176"/>
      <c r="T141" s="177"/>
      <c r="AT141" s="172" t="s">
        <v>158</v>
      </c>
      <c r="AU141" s="172" t="s">
        <v>90</v>
      </c>
      <c r="AV141" s="15" t="s">
        <v>154</v>
      </c>
      <c r="AW141" s="15" t="s">
        <v>42</v>
      </c>
      <c r="AX141" s="15" t="s">
        <v>88</v>
      </c>
      <c r="AY141" s="172" t="s">
        <v>147</v>
      </c>
    </row>
    <row r="142" spans="2:65" s="1" customFormat="1" ht="37.9" customHeight="1">
      <c r="B142" s="34"/>
      <c r="C142" s="133" t="s">
        <v>154</v>
      </c>
      <c r="D142" s="133" t="s">
        <v>149</v>
      </c>
      <c r="E142" s="134" t="s">
        <v>983</v>
      </c>
      <c r="F142" s="135" t="s">
        <v>984</v>
      </c>
      <c r="G142" s="136" t="s">
        <v>198</v>
      </c>
      <c r="H142" s="137">
        <v>756.10500000000002</v>
      </c>
      <c r="I142" s="138"/>
      <c r="J142" s="139">
        <f>ROUND(I142*H142,2)</f>
        <v>0</v>
      </c>
      <c r="K142" s="135" t="s">
        <v>153</v>
      </c>
      <c r="L142" s="34"/>
      <c r="M142" s="140" t="s">
        <v>79</v>
      </c>
      <c r="N142" s="141" t="s">
        <v>51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544</v>
      </c>
      <c r="AT142" s="144" t="s">
        <v>149</v>
      </c>
      <c r="AU142" s="144" t="s">
        <v>90</v>
      </c>
      <c r="AY142" s="18" t="s">
        <v>147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88</v>
      </c>
      <c r="BK142" s="145">
        <f>ROUND(I142*H142,2)</f>
        <v>0</v>
      </c>
      <c r="BL142" s="18" t="s">
        <v>544</v>
      </c>
      <c r="BM142" s="144" t="s">
        <v>985</v>
      </c>
    </row>
    <row r="143" spans="2:65" s="1" customFormat="1" ht="11.25">
      <c r="B143" s="34"/>
      <c r="D143" s="146" t="s">
        <v>156</v>
      </c>
      <c r="F143" s="147" t="s">
        <v>986</v>
      </c>
      <c r="I143" s="148"/>
      <c r="L143" s="34"/>
      <c r="M143" s="149"/>
      <c r="T143" s="55"/>
      <c r="AT143" s="18" t="s">
        <v>156</v>
      </c>
      <c r="AU143" s="18" t="s">
        <v>90</v>
      </c>
    </row>
    <row r="144" spans="2:65" s="12" customFormat="1" ht="11.25">
      <c r="B144" s="150"/>
      <c r="D144" s="151" t="s">
        <v>158</v>
      </c>
      <c r="E144" s="152" t="s">
        <v>79</v>
      </c>
      <c r="F144" s="153" t="s">
        <v>802</v>
      </c>
      <c r="H144" s="152" t="s">
        <v>79</v>
      </c>
      <c r="I144" s="154"/>
      <c r="L144" s="150"/>
      <c r="M144" s="155"/>
      <c r="T144" s="156"/>
      <c r="AT144" s="152" t="s">
        <v>158</v>
      </c>
      <c r="AU144" s="152" t="s">
        <v>90</v>
      </c>
      <c r="AV144" s="12" t="s">
        <v>88</v>
      </c>
      <c r="AW144" s="12" t="s">
        <v>42</v>
      </c>
      <c r="AX144" s="12" t="s">
        <v>81</v>
      </c>
      <c r="AY144" s="152" t="s">
        <v>147</v>
      </c>
    </row>
    <row r="145" spans="2:65" s="13" customFormat="1" ht="11.25">
      <c r="B145" s="157"/>
      <c r="D145" s="151" t="s">
        <v>158</v>
      </c>
      <c r="E145" s="158" t="s">
        <v>79</v>
      </c>
      <c r="F145" s="159" t="s">
        <v>987</v>
      </c>
      <c r="H145" s="160">
        <v>756.10500000000002</v>
      </c>
      <c r="I145" s="161"/>
      <c r="L145" s="157"/>
      <c r="M145" s="162"/>
      <c r="T145" s="163"/>
      <c r="AT145" s="158" t="s">
        <v>158</v>
      </c>
      <c r="AU145" s="158" t="s">
        <v>90</v>
      </c>
      <c r="AV145" s="13" t="s">
        <v>90</v>
      </c>
      <c r="AW145" s="13" t="s">
        <v>42</v>
      </c>
      <c r="AX145" s="13" t="s">
        <v>88</v>
      </c>
      <c r="AY145" s="158" t="s">
        <v>147</v>
      </c>
    </row>
    <row r="146" spans="2:65" s="1" customFormat="1" ht="24.2" customHeight="1">
      <c r="B146" s="34"/>
      <c r="C146" s="133" t="s">
        <v>180</v>
      </c>
      <c r="D146" s="133" t="s">
        <v>149</v>
      </c>
      <c r="E146" s="134" t="s">
        <v>988</v>
      </c>
      <c r="F146" s="135" t="s">
        <v>989</v>
      </c>
      <c r="G146" s="136" t="s">
        <v>260</v>
      </c>
      <c r="H146" s="137">
        <v>79.59</v>
      </c>
      <c r="I146" s="138"/>
      <c r="J146" s="139">
        <f>ROUND(I146*H146,2)</f>
        <v>0</v>
      </c>
      <c r="K146" s="135" t="s">
        <v>153</v>
      </c>
      <c r="L146" s="34"/>
      <c r="M146" s="140" t="s">
        <v>79</v>
      </c>
      <c r="N146" s="141" t="s">
        <v>51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544</v>
      </c>
      <c r="AT146" s="144" t="s">
        <v>149</v>
      </c>
      <c r="AU146" s="144" t="s">
        <v>90</v>
      </c>
      <c r="AY146" s="18" t="s">
        <v>147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88</v>
      </c>
      <c r="BK146" s="145">
        <f>ROUND(I146*H146,2)</f>
        <v>0</v>
      </c>
      <c r="BL146" s="18" t="s">
        <v>544</v>
      </c>
      <c r="BM146" s="144" t="s">
        <v>990</v>
      </c>
    </row>
    <row r="147" spans="2:65" s="1" customFormat="1" ht="11.25">
      <c r="B147" s="34"/>
      <c r="D147" s="146" t="s">
        <v>156</v>
      </c>
      <c r="F147" s="147" t="s">
        <v>991</v>
      </c>
      <c r="I147" s="148"/>
      <c r="L147" s="34"/>
      <c r="M147" s="149"/>
      <c r="T147" s="55"/>
      <c r="AT147" s="18" t="s">
        <v>156</v>
      </c>
      <c r="AU147" s="18" t="s">
        <v>90</v>
      </c>
    </row>
    <row r="148" spans="2:65" s="13" customFormat="1" ht="11.25">
      <c r="B148" s="157"/>
      <c r="D148" s="151" t="s">
        <v>158</v>
      </c>
      <c r="E148" s="158" t="s">
        <v>79</v>
      </c>
      <c r="F148" s="159" t="s">
        <v>992</v>
      </c>
      <c r="H148" s="160">
        <v>79.59</v>
      </c>
      <c r="I148" s="161"/>
      <c r="L148" s="157"/>
      <c r="M148" s="162"/>
      <c r="T148" s="163"/>
      <c r="AT148" s="158" t="s">
        <v>158</v>
      </c>
      <c r="AU148" s="158" t="s">
        <v>90</v>
      </c>
      <c r="AV148" s="13" t="s">
        <v>90</v>
      </c>
      <c r="AW148" s="13" t="s">
        <v>42</v>
      </c>
      <c r="AX148" s="13" t="s">
        <v>88</v>
      </c>
      <c r="AY148" s="158" t="s">
        <v>147</v>
      </c>
    </row>
    <row r="149" spans="2:65" s="1" customFormat="1" ht="24.2" customHeight="1">
      <c r="B149" s="34"/>
      <c r="C149" s="133" t="s">
        <v>187</v>
      </c>
      <c r="D149" s="133" t="s">
        <v>149</v>
      </c>
      <c r="E149" s="134" t="s">
        <v>993</v>
      </c>
      <c r="F149" s="135" t="s">
        <v>994</v>
      </c>
      <c r="G149" s="136" t="s">
        <v>198</v>
      </c>
      <c r="H149" s="137">
        <v>37.795000000000002</v>
      </c>
      <c r="I149" s="138"/>
      <c r="J149" s="139">
        <f>ROUND(I149*H149,2)</f>
        <v>0</v>
      </c>
      <c r="K149" s="135" t="s">
        <v>153</v>
      </c>
      <c r="L149" s="34"/>
      <c r="M149" s="140" t="s">
        <v>79</v>
      </c>
      <c r="N149" s="141" t="s">
        <v>51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544</v>
      </c>
      <c r="AT149" s="144" t="s">
        <v>149</v>
      </c>
      <c r="AU149" s="144" t="s">
        <v>90</v>
      </c>
      <c r="AY149" s="18" t="s">
        <v>147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88</v>
      </c>
      <c r="BK149" s="145">
        <f>ROUND(I149*H149,2)</f>
        <v>0</v>
      </c>
      <c r="BL149" s="18" t="s">
        <v>544</v>
      </c>
      <c r="BM149" s="144" t="s">
        <v>995</v>
      </c>
    </row>
    <row r="150" spans="2:65" s="1" customFormat="1" ht="11.25">
      <c r="B150" s="34"/>
      <c r="D150" s="146" t="s">
        <v>156</v>
      </c>
      <c r="F150" s="147" t="s">
        <v>996</v>
      </c>
      <c r="I150" s="148"/>
      <c r="L150" s="34"/>
      <c r="M150" s="149"/>
      <c r="T150" s="55"/>
      <c r="AT150" s="18" t="s">
        <v>156</v>
      </c>
      <c r="AU150" s="18" t="s">
        <v>90</v>
      </c>
    </row>
    <row r="151" spans="2:65" s="12" customFormat="1" ht="11.25">
      <c r="B151" s="150"/>
      <c r="D151" s="151" t="s">
        <v>158</v>
      </c>
      <c r="E151" s="152" t="s">
        <v>79</v>
      </c>
      <c r="F151" s="153" t="s">
        <v>241</v>
      </c>
      <c r="H151" s="152" t="s">
        <v>79</v>
      </c>
      <c r="I151" s="154"/>
      <c r="L151" s="150"/>
      <c r="M151" s="155"/>
      <c r="T151" s="156"/>
      <c r="AT151" s="152" t="s">
        <v>158</v>
      </c>
      <c r="AU151" s="152" t="s">
        <v>90</v>
      </c>
      <c r="AV151" s="12" t="s">
        <v>88</v>
      </c>
      <c r="AW151" s="12" t="s">
        <v>42</v>
      </c>
      <c r="AX151" s="12" t="s">
        <v>81</v>
      </c>
      <c r="AY151" s="152" t="s">
        <v>147</v>
      </c>
    </row>
    <row r="152" spans="2:65" s="13" customFormat="1" ht="11.25">
      <c r="B152" s="157"/>
      <c r="D152" s="151" t="s">
        <v>158</v>
      </c>
      <c r="E152" s="158" t="s">
        <v>79</v>
      </c>
      <c r="F152" s="159" t="s">
        <v>997</v>
      </c>
      <c r="H152" s="160">
        <v>37.795000000000002</v>
      </c>
      <c r="I152" s="161"/>
      <c r="L152" s="157"/>
      <c r="M152" s="162"/>
      <c r="T152" s="163"/>
      <c r="AT152" s="158" t="s">
        <v>158</v>
      </c>
      <c r="AU152" s="158" t="s">
        <v>90</v>
      </c>
      <c r="AV152" s="13" t="s">
        <v>90</v>
      </c>
      <c r="AW152" s="13" t="s">
        <v>42</v>
      </c>
      <c r="AX152" s="13" t="s">
        <v>88</v>
      </c>
      <c r="AY152" s="158" t="s">
        <v>147</v>
      </c>
    </row>
    <row r="153" spans="2:65" s="1" customFormat="1" ht="24.2" customHeight="1">
      <c r="B153" s="34"/>
      <c r="C153" s="133" t="s">
        <v>195</v>
      </c>
      <c r="D153" s="133" t="s">
        <v>149</v>
      </c>
      <c r="E153" s="134" t="s">
        <v>998</v>
      </c>
      <c r="F153" s="135" t="s">
        <v>999</v>
      </c>
      <c r="G153" s="136" t="s">
        <v>183</v>
      </c>
      <c r="H153" s="137">
        <v>379</v>
      </c>
      <c r="I153" s="138"/>
      <c r="J153" s="139">
        <f>ROUND(I153*H153,2)</f>
        <v>0</v>
      </c>
      <c r="K153" s="135" t="s">
        <v>153</v>
      </c>
      <c r="L153" s="34"/>
      <c r="M153" s="140" t="s">
        <v>79</v>
      </c>
      <c r="N153" s="141" t="s">
        <v>51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544</v>
      </c>
      <c r="AT153" s="144" t="s">
        <v>149</v>
      </c>
      <c r="AU153" s="144" t="s">
        <v>90</v>
      </c>
      <c r="AY153" s="18" t="s">
        <v>147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88</v>
      </c>
      <c r="BK153" s="145">
        <f>ROUND(I153*H153,2)</f>
        <v>0</v>
      </c>
      <c r="BL153" s="18" t="s">
        <v>544</v>
      </c>
      <c r="BM153" s="144" t="s">
        <v>1000</v>
      </c>
    </row>
    <row r="154" spans="2:65" s="1" customFormat="1" ht="11.25">
      <c r="B154" s="34"/>
      <c r="D154" s="146" t="s">
        <v>156</v>
      </c>
      <c r="F154" s="147" t="s">
        <v>1001</v>
      </c>
      <c r="I154" s="148"/>
      <c r="L154" s="34"/>
      <c r="M154" s="149"/>
      <c r="T154" s="55"/>
      <c r="AT154" s="18" t="s">
        <v>156</v>
      </c>
      <c r="AU154" s="18" t="s">
        <v>90</v>
      </c>
    </row>
    <row r="155" spans="2:65" s="12" customFormat="1" ht="11.25">
      <c r="B155" s="150"/>
      <c r="D155" s="151" t="s">
        <v>158</v>
      </c>
      <c r="E155" s="152" t="s">
        <v>79</v>
      </c>
      <c r="F155" s="153" t="s">
        <v>1002</v>
      </c>
      <c r="H155" s="152" t="s">
        <v>79</v>
      </c>
      <c r="I155" s="154"/>
      <c r="L155" s="150"/>
      <c r="M155" s="155"/>
      <c r="T155" s="156"/>
      <c r="AT155" s="152" t="s">
        <v>158</v>
      </c>
      <c r="AU155" s="152" t="s">
        <v>90</v>
      </c>
      <c r="AV155" s="12" t="s">
        <v>88</v>
      </c>
      <c r="AW155" s="12" t="s">
        <v>42</v>
      </c>
      <c r="AX155" s="12" t="s">
        <v>81</v>
      </c>
      <c r="AY155" s="152" t="s">
        <v>147</v>
      </c>
    </row>
    <row r="156" spans="2:65" s="12" customFormat="1" ht="22.5">
      <c r="B156" s="150"/>
      <c r="D156" s="151" t="s">
        <v>158</v>
      </c>
      <c r="E156" s="152" t="s">
        <v>79</v>
      </c>
      <c r="F156" s="153" t="s">
        <v>979</v>
      </c>
      <c r="H156" s="152" t="s">
        <v>79</v>
      </c>
      <c r="I156" s="154"/>
      <c r="L156" s="150"/>
      <c r="M156" s="155"/>
      <c r="T156" s="156"/>
      <c r="AT156" s="152" t="s">
        <v>158</v>
      </c>
      <c r="AU156" s="152" t="s">
        <v>90</v>
      </c>
      <c r="AV156" s="12" t="s">
        <v>88</v>
      </c>
      <c r="AW156" s="12" t="s">
        <v>42</v>
      </c>
      <c r="AX156" s="12" t="s">
        <v>81</v>
      </c>
      <c r="AY156" s="152" t="s">
        <v>147</v>
      </c>
    </row>
    <row r="157" spans="2:65" s="13" customFormat="1" ht="11.25">
      <c r="B157" s="157"/>
      <c r="D157" s="151" t="s">
        <v>158</v>
      </c>
      <c r="E157" s="158" t="s">
        <v>79</v>
      </c>
      <c r="F157" s="159" t="s">
        <v>1003</v>
      </c>
      <c r="H157" s="160">
        <v>379</v>
      </c>
      <c r="I157" s="161"/>
      <c r="L157" s="157"/>
      <c r="M157" s="162"/>
      <c r="T157" s="163"/>
      <c r="AT157" s="158" t="s">
        <v>158</v>
      </c>
      <c r="AU157" s="158" t="s">
        <v>90</v>
      </c>
      <c r="AV157" s="13" t="s">
        <v>90</v>
      </c>
      <c r="AW157" s="13" t="s">
        <v>42</v>
      </c>
      <c r="AX157" s="13" t="s">
        <v>88</v>
      </c>
      <c r="AY157" s="158" t="s">
        <v>147</v>
      </c>
    </row>
    <row r="158" spans="2:65" s="1" customFormat="1" ht="16.5" customHeight="1">
      <c r="B158" s="34"/>
      <c r="C158" s="178" t="s">
        <v>211</v>
      </c>
      <c r="D158" s="178" t="s">
        <v>283</v>
      </c>
      <c r="E158" s="179" t="s">
        <v>1004</v>
      </c>
      <c r="F158" s="180" t="s">
        <v>1005</v>
      </c>
      <c r="G158" s="181" t="s">
        <v>260</v>
      </c>
      <c r="H158" s="182">
        <v>53.06</v>
      </c>
      <c r="I158" s="183"/>
      <c r="J158" s="184">
        <f>ROUND(I158*H158,2)</f>
        <v>0</v>
      </c>
      <c r="K158" s="180" t="s">
        <v>153</v>
      </c>
      <c r="L158" s="185"/>
      <c r="M158" s="186" t="s">
        <v>79</v>
      </c>
      <c r="N158" s="187" t="s">
        <v>51</v>
      </c>
      <c r="P158" s="142">
        <f>O158*H158</f>
        <v>0</v>
      </c>
      <c r="Q158" s="142">
        <v>1</v>
      </c>
      <c r="R158" s="142">
        <f>Q158*H158</f>
        <v>53.06</v>
      </c>
      <c r="S158" s="142">
        <v>0</v>
      </c>
      <c r="T158" s="143">
        <f>S158*H158</f>
        <v>0</v>
      </c>
      <c r="AR158" s="144" t="s">
        <v>1006</v>
      </c>
      <c r="AT158" s="144" t="s">
        <v>283</v>
      </c>
      <c r="AU158" s="144" t="s">
        <v>90</v>
      </c>
      <c r="AY158" s="18" t="s">
        <v>147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88</v>
      </c>
      <c r="BK158" s="145">
        <f>ROUND(I158*H158,2)</f>
        <v>0</v>
      </c>
      <c r="BL158" s="18" t="s">
        <v>544</v>
      </c>
      <c r="BM158" s="144" t="s">
        <v>1007</v>
      </c>
    </row>
    <row r="159" spans="2:65" s="12" customFormat="1" ht="11.25">
      <c r="B159" s="150"/>
      <c r="D159" s="151" t="s">
        <v>158</v>
      </c>
      <c r="E159" s="152" t="s">
        <v>79</v>
      </c>
      <c r="F159" s="153" t="s">
        <v>1008</v>
      </c>
      <c r="H159" s="152" t="s">
        <v>79</v>
      </c>
      <c r="I159" s="154"/>
      <c r="L159" s="150"/>
      <c r="M159" s="155"/>
      <c r="T159" s="156"/>
      <c r="AT159" s="152" t="s">
        <v>158</v>
      </c>
      <c r="AU159" s="152" t="s">
        <v>90</v>
      </c>
      <c r="AV159" s="12" t="s">
        <v>88</v>
      </c>
      <c r="AW159" s="12" t="s">
        <v>42</v>
      </c>
      <c r="AX159" s="12" t="s">
        <v>81</v>
      </c>
      <c r="AY159" s="152" t="s">
        <v>147</v>
      </c>
    </row>
    <row r="160" spans="2:65" s="12" customFormat="1" ht="22.5">
      <c r="B160" s="150"/>
      <c r="D160" s="151" t="s">
        <v>158</v>
      </c>
      <c r="E160" s="152" t="s">
        <v>79</v>
      </c>
      <c r="F160" s="153" t="s">
        <v>1009</v>
      </c>
      <c r="H160" s="152" t="s">
        <v>79</v>
      </c>
      <c r="I160" s="154"/>
      <c r="L160" s="150"/>
      <c r="M160" s="155"/>
      <c r="T160" s="156"/>
      <c r="AT160" s="152" t="s">
        <v>158</v>
      </c>
      <c r="AU160" s="152" t="s">
        <v>90</v>
      </c>
      <c r="AV160" s="12" t="s">
        <v>88</v>
      </c>
      <c r="AW160" s="12" t="s">
        <v>42</v>
      </c>
      <c r="AX160" s="12" t="s">
        <v>81</v>
      </c>
      <c r="AY160" s="152" t="s">
        <v>147</v>
      </c>
    </row>
    <row r="161" spans="2:65" s="13" customFormat="1" ht="11.25">
      <c r="B161" s="157"/>
      <c r="D161" s="151" t="s">
        <v>158</v>
      </c>
      <c r="E161" s="158" t="s">
        <v>79</v>
      </c>
      <c r="F161" s="159" t="s">
        <v>1010</v>
      </c>
      <c r="H161" s="160">
        <v>53.06</v>
      </c>
      <c r="I161" s="161"/>
      <c r="L161" s="157"/>
      <c r="M161" s="162"/>
      <c r="T161" s="163"/>
      <c r="AT161" s="158" t="s">
        <v>158</v>
      </c>
      <c r="AU161" s="158" t="s">
        <v>90</v>
      </c>
      <c r="AV161" s="13" t="s">
        <v>90</v>
      </c>
      <c r="AW161" s="13" t="s">
        <v>42</v>
      </c>
      <c r="AX161" s="13" t="s">
        <v>88</v>
      </c>
      <c r="AY161" s="158" t="s">
        <v>147</v>
      </c>
    </row>
    <row r="162" spans="2:65" s="1" customFormat="1" ht="24.2" customHeight="1">
      <c r="B162" s="34"/>
      <c r="C162" s="133" t="s">
        <v>218</v>
      </c>
      <c r="D162" s="133" t="s">
        <v>149</v>
      </c>
      <c r="E162" s="134" t="s">
        <v>1011</v>
      </c>
      <c r="F162" s="135" t="s">
        <v>1012</v>
      </c>
      <c r="G162" s="136" t="s">
        <v>183</v>
      </c>
      <c r="H162" s="137">
        <v>37.9</v>
      </c>
      <c r="I162" s="138"/>
      <c r="J162" s="139">
        <f>ROUND(I162*H162,2)</f>
        <v>0</v>
      </c>
      <c r="K162" s="135" t="s">
        <v>153</v>
      </c>
      <c r="L162" s="34"/>
      <c r="M162" s="140" t="s">
        <v>79</v>
      </c>
      <c r="N162" s="141" t="s">
        <v>51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544</v>
      </c>
      <c r="AT162" s="144" t="s">
        <v>149</v>
      </c>
      <c r="AU162" s="144" t="s">
        <v>90</v>
      </c>
      <c r="AY162" s="18" t="s">
        <v>147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8" t="s">
        <v>88</v>
      </c>
      <c r="BK162" s="145">
        <f>ROUND(I162*H162,2)</f>
        <v>0</v>
      </c>
      <c r="BL162" s="18" t="s">
        <v>544</v>
      </c>
      <c r="BM162" s="144" t="s">
        <v>1013</v>
      </c>
    </row>
    <row r="163" spans="2:65" s="1" customFormat="1" ht="11.25">
      <c r="B163" s="34"/>
      <c r="D163" s="146" t="s">
        <v>156</v>
      </c>
      <c r="F163" s="147" t="s">
        <v>1014</v>
      </c>
      <c r="I163" s="148"/>
      <c r="L163" s="34"/>
      <c r="M163" s="149"/>
      <c r="T163" s="55"/>
      <c r="AT163" s="18" t="s">
        <v>156</v>
      </c>
      <c r="AU163" s="18" t="s">
        <v>90</v>
      </c>
    </row>
    <row r="164" spans="2:65" s="12" customFormat="1" ht="11.25">
      <c r="B164" s="150"/>
      <c r="D164" s="151" t="s">
        <v>158</v>
      </c>
      <c r="E164" s="152" t="s">
        <v>79</v>
      </c>
      <c r="F164" s="153" t="s">
        <v>972</v>
      </c>
      <c r="H164" s="152" t="s">
        <v>79</v>
      </c>
      <c r="I164" s="154"/>
      <c r="L164" s="150"/>
      <c r="M164" s="155"/>
      <c r="T164" s="156"/>
      <c r="AT164" s="152" t="s">
        <v>158</v>
      </c>
      <c r="AU164" s="152" t="s">
        <v>90</v>
      </c>
      <c r="AV164" s="12" t="s">
        <v>88</v>
      </c>
      <c r="AW164" s="12" t="s">
        <v>42</v>
      </c>
      <c r="AX164" s="12" t="s">
        <v>81</v>
      </c>
      <c r="AY164" s="152" t="s">
        <v>147</v>
      </c>
    </row>
    <row r="165" spans="2:65" s="13" customFormat="1" ht="11.25">
      <c r="B165" s="157"/>
      <c r="D165" s="151" t="s">
        <v>158</v>
      </c>
      <c r="E165" s="158" t="s">
        <v>79</v>
      </c>
      <c r="F165" s="159" t="s">
        <v>973</v>
      </c>
      <c r="H165" s="160">
        <v>37.9</v>
      </c>
      <c r="I165" s="161"/>
      <c r="L165" s="157"/>
      <c r="M165" s="162"/>
      <c r="T165" s="163"/>
      <c r="AT165" s="158" t="s">
        <v>158</v>
      </c>
      <c r="AU165" s="158" t="s">
        <v>90</v>
      </c>
      <c r="AV165" s="13" t="s">
        <v>90</v>
      </c>
      <c r="AW165" s="13" t="s">
        <v>42</v>
      </c>
      <c r="AX165" s="13" t="s">
        <v>88</v>
      </c>
      <c r="AY165" s="158" t="s">
        <v>147</v>
      </c>
    </row>
    <row r="166" spans="2:65" s="1" customFormat="1" ht="21.75" customHeight="1">
      <c r="B166" s="34"/>
      <c r="C166" s="133" t="s">
        <v>225</v>
      </c>
      <c r="D166" s="133" t="s">
        <v>149</v>
      </c>
      <c r="E166" s="134" t="s">
        <v>1015</v>
      </c>
      <c r="F166" s="135" t="s">
        <v>1016</v>
      </c>
      <c r="G166" s="136" t="s">
        <v>183</v>
      </c>
      <c r="H166" s="137">
        <v>379</v>
      </c>
      <c r="I166" s="138"/>
      <c r="J166" s="139">
        <f>ROUND(I166*H166,2)</f>
        <v>0</v>
      </c>
      <c r="K166" s="135" t="s">
        <v>153</v>
      </c>
      <c r="L166" s="34"/>
      <c r="M166" s="140" t="s">
        <v>79</v>
      </c>
      <c r="N166" s="141" t="s">
        <v>51</v>
      </c>
      <c r="P166" s="142">
        <f>O166*H166</f>
        <v>0</v>
      </c>
      <c r="Q166" s="142">
        <v>9.0000000000000006E-5</v>
      </c>
      <c r="R166" s="142">
        <f>Q166*H166</f>
        <v>3.4110000000000001E-2</v>
      </c>
      <c r="S166" s="142">
        <v>0</v>
      </c>
      <c r="T166" s="143">
        <f>S166*H166</f>
        <v>0</v>
      </c>
      <c r="AR166" s="144" t="s">
        <v>544</v>
      </c>
      <c r="AT166" s="144" t="s">
        <v>149</v>
      </c>
      <c r="AU166" s="144" t="s">
        <v>90</v>
      </c>
      <c r="AY166" s="18" t="s">
        <v>147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88</v>
      </c>
      <c r="BK166" s="145">
        <f>ROUND(I166*H166,2)</f>
        <v>0</v>
      </c>
      <c r="BL166" s="18" t="s">
        <v>544</v>
      </c>
      <c r="BM166" s="144" t="s">
        <v>1017</v>
      </c>
    </row>
    <row r="167" spans="2:65" s="1" customFormat="1" ht="11.25">
      <c r="B167" s="34"/>
      <c r="D167" s="146" t="s">
        <v>156</v>
      </c>
      <c r="F167" s="147" t="s">
        <v>1018</v>
      </c>
      <c r="I167" s="148"/>
      <c r="L167" s="34"/>
      <c r="M167" s="149"/>
      <c r="T167" s="55"/>
      <c r="AT167" s="18" t="s">
        <v>156</v>
      </c>
      <c r="AU167" s="18" t="s">
        <v>90</v>
      </c>
    </row>
    <row r="168" spans="2:65" s="12" customFormat="1" ht="11.25">
      <c r="B168" s="150"/>
      <c r="D168" s="151" t="s">
        <v>158</v>
      </c>
      <c r="E168" s="152" t="s">
        <v>79</v>
      </c>
      <c r="F168" s="153" t="s">
        <v>1019</v>
      </c>
      <c r="H168" s="152" t="s">
        <v>79</v>
      </c>
      <c r="I168" s="154"/>
      <c r="L168" s="150"/>
      <c r="M168" s="155"/>
      <c r="T168" s="156"/>
      <c r="AT168" s="152" t="s">
        <v>158</v>
      </c>
      <c r="AU168" s="152" t="s">
        <v>90</v>
      </c>
      <c r="AV168" s="12" t="s">
        <v>88</v>
      </c>
      <c r="AW168" s="12" t="s">
        <v>42</v>
      </c>
      <c r="AX168" s="12" t="s">
        <v>81</v>
      </c>
      <c r="AY168" s="152" t="s">
        <v>147</v>
      </c>
    </row>
    <row r="169" spans="2:65" s="13" customFormat="1" ht="11.25">
      <c r="B169" s="157"/>
      <c r="D169" s="151" t="s">
        <v>158</v>
      </c>
      <c r="E169" s="158" t="s">
        <v>79</v>
      </c>
      <c r="F169" s="159" t="s">
        <v>1020</v>
      </c>
      <c r="H169" s="160">
        <v>379</v>
      </c>
      <c r="I169" s="161"/>
      <c r="L169" s="157"/>
      <c r="M169" s="162"/>
      <c r="T169" s="163"/>
      <c r="AT169" s="158" t="s">
        <v>158</v>
      </c>
      <c r="AU169" s="158" t="s">
        <v>90</v>
      </c>
      <c r="AV169" s="13" t="s">
        <v>90</v>
      </c>
      <c r="AW169" s="13" t="s">
        <v>42</v>
      </c>
      <c r="AX169" s="13" t="s">
        <v>88</v>
      </c>
      <c r="AY169" s="158" t="s">
        <v>147</v>
      </c>
    </row>
    <row r="170" spans="2:65" s="1" customFormat="1" ht="21.75" customHeight="1">
      <c r="B170" s="34"/>
      <c r="C170" s="133" t="s">
        <v>236</v>
      </c>
      <c r="D170" s="133" t="s">
        <v>149</v>
      </c>
      <c r="E170" s="134" t="s">
        <v>1021</v>
      </c>
      <c r="F170" s="135" t="s">
        <v>1022</v>
      </c>
      <c r="G170" s="136" t="s">
        <v>183</v>
      </c>
      <c r="H170" s="137">
        <v>379</v>
      </c>
      <c r="I170" s="138"/>
      <c r="J170" s="139">
        <f>ROUND(I170*H170,2)</f>
        <v>0</v>
      </c>
      <c r="K170" s="135" t="s">
        <v>153</v>
      </c>
      <c r="L170" s="34"/>
      <c r="M170" s="140" t="s">
        <v>79</v>
      </c>
      <c r="N170" s="141" t="s">
        <v>51</v>
      </c>
      <c r="P170" s="142">
        <f>O170*H170</f>
        <v>0</v>
      </c>
      <c r="Q170" s="142">
        <v>7.7999999999999999E-4</v>
      </c>
      <c r="R170" s="142">
        <f>Q170*H170</f>
        <v>0.29561999999999999</v>
      </c>
      <c r="S170" s="142">
        <v>0</v>
      </c>
      <c r="T170" s="143">
        <f>S170*H170</f>
        <v>0</v>
      </c>
      <c r="AR170" s="144" t="s">
        <v>544</v>
      </c>
      <c r="AT170" s="144" t="s">
        <v>149</v>
      </c>
      <c r="AU170" s="144" t="s">
        <v>90</v>
      </c>
      <c r="AY170" s="18" t="s">
        <v>147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8" t="s">
        <v>88</v>
      </c>
      <c r="BK170" s="145">
        <f>ROUND(I170*H170,2)</f>
        <v>0</v>
      </c>
      <c r="BL170" s="18" t="s">
        <v>544</v>
      </c>
      <c r="BM170" s="144" t="s">
        <v>1023</v>
      </c>
    </row>
    <row r="171" spans="2:65" s="1" customFormat="1" ht="11.25">
      <c r="B171" s="34"/>
      <c r="D171" s="146" t="s">
        <v>156</v>
      </c>
      <c r="F171" s="147" t="s">
        <v>1024</v>
      </c>
      <c r="I171" s="148"/>
      <c r="L171" s="34"/>
      <c r="M171" s="149"/>
      <c r="T171" s="55"/>
      <c r="AT171" s="18" t="s">
        <v>156</v>
      </c>
      <c r="AU171" s="18" t="s">
        <v>90</v>
      </c>
    </row>
    <row r="172" spans="2:65" s="12" customFormat="1" ht="11.25">
      <c r="B172" s="150"/>
      <c r="D172" s="151" t="s">
        <v>158</v>
      </c>
      <c r="E172" s="152" t="s">
        <v>79</v>
      </c>
      <c r="F172" s="153" t="s">
        <v>1019</v>
      </c>
      <c r="H172" s="152" t="s">
        <v>79</v>
      </c>
      <c r="I172" s="154"/>
      <c r="L172" s="150"/>
      <c r="M172" s="155"/>
      <c r="T172" s="156"/>
      <c r="AT172" s="152" t="s">
        <v>158</v>
      </c>
      <c r="AU172" s="152" t="s">
        <v>90</v>
      </c>
      <c r="AV172" s="12" t="s">
        <v>88</v>
      </c>
      <c r="AW172" s="12" t="s">
        <v>42</v>
      </c>
      <c r="AX172" s="12" t="s">
        <v>81</v>
      </c>
      <c r="AY172" s="152" t="s">
        <v>147</v>
      </c>
    </row>
    <row r="173" spans="2:65" s="13" customFormat="1" ht="11.25">
      <c r="B173" s="157"/>
      <c r="D173" s="151" t="s">
        <v>158</v>
      </c>
      <c r="E173" s="158" t="s">
        <v>79</v>
      </c>
      <c r="F173" s="159" t="s">
        <v>1020</v>
      </c>
      <c r="H173" s="160">
        <v>379</v>
      </c>
      <c r="I173" s="161"/>
      <c r="L173" s="157"/>
      <c r="M173" s="162"/>
      <c r="T173" s="163"/>
      <c r="AT173" s="158" t="s">
        <v>158</v>
      </c>
      <c r="AU173" s="158" t="s">
        <v>90</v>
      </c>
      <c r="AV173" s="13" t="s">
        <v>90</v>
      </c>
      <c r="AW173" s="13" t="s">
        <v>42</v>
      </c>
      <c r="AX173" s="13" t="s">
        <v>88</v>
      </c>
      <c r="AY173" s="158" t="s">
        <v>147</v>
      </c>
    </row>
    <row r="174" spans="2:65" s="1" customFormat="1" ht="24.2" customHeight="1">
      <c r="B174" s="34"/>
      <c r="C174" s="133" t="s">
        <v>8</v>
      </c>
      <c r="D174" s="133" t="s">
        <v>149</v>
      </c>
      <c r="E174" s="134" t="s">
        <v>1025</v>
      </c>
      <c r="F174" s="135" t="s">
        <v>1026</v>
      </c>
      <c r="G174" s="136" t="s">
        <v>183</v>
      </c>
      <c r="H174" s="137">
        <v>14</v>
      </c>
      <c r="I174" s="138"/>
      <c r="J174" s="139">
        <f>ROUND(I174*H174,2)</f>
        <v>0</v>
      </c>
      <c r="K174" s="135" t="s">
        <v>153</v>
      </c>
      <c r="L174" s="34"/>
      <c r="M174" s="140" t="s">
        <v>79</v>
      </c>
      <c r="N174" s="141" t="s">
        <v>51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544</v>
      </c>
      <c r="AT174" s="144" t="s">
        <v>149</v>
      </c>
      <c r="AU174" s="144" t="s">
        <v>90</v>
      </c>
      <c r="AY174" s="18" t="s">
        <v>147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8" t="s">
        <v>88</v>
      </c>
      <c r="BK174" s="145">
        <f>ROUND(I174*H174,2)</f>
        <v>0</v>
      </c>
      <c r="BL174" s="18" t="s">
        <v>544</v>
      </c>
      <c r="BM174" s="144" t="s">
        <v>1027</v>
      </c>
    </row>
    <row r="175" spans="2:65" s="1" customFormat="1" ht="11.25">
      <c r="B175" s="34"/>
      <c r="D175" s="146" t="s">
        <v>156</v>
      </c>
      <c r="F175" s="147" t="s">
        <v>1028</v>
      </c>
      <c r="I175" s="148"/>
      <c r="L175" s="34"/>
      <c r="M175" s="149"/>
      <c r="T175" s="55"/>
      <c r="AT175" s="18" t="s">
        <v>156</v>
      </c>
      <c r="AU175" s="18" t="s">
        <v>90</v>
      </c>
    </row>
    <row r="176" spans="2:65" s="12" customFormat="1" ht="11.25">
      <c r="B176" s="150"/>
      <c r="D176" s="151" t="s">
        <v>158</v>
      </c>
      <c r="E176" s="152" t="s">
        <v>79</v>
      </c>
      <c r="F176" s="153" t="s">
        <v>1029</v>
      </c>
      <c r="H176" s="152" t="s">
        <v>79</v>
      </c>
      <c r="I176" s="154"/>
      <c r="L176" s="150"/>
      <c r="M176" s="155"/>
      <c r="T176" s="156"/>
      <c r="AT176" s="152" t="s">
        <v>158</v>
      </c>
      <c r="AU176" s="152" t="s">
        <v>90</v>
      </c>
      <c r="AV176" s="12" t="s">
        <v>88</v>
      </c>
      <c r="AW176" s="12" t="s">
        <v>42</v>
      </c>
      <c r="AX176" s="12" t="s">
        <v>81</v>
      </c>
      <c r="AY176" s="152" t="s">
        <v>147</v>
      </c>
    </row>
    <row r="177" spans="2:65" s="12" customFormat="1" ht="11.25">
      <c r="B177" s="150"/>
      <c r="D177" s="151" t="s">
        <v>158</v>
      </c>
      <c r="E177" s="152" t="s">
        <v>79</v>
      </c>
      <c r="F177" s="153" t="s">
        <v>1030</v>
      </c>
      <c r="H177" s="152" t="s">
        <v>79</v>
      </c>
      <c r="I177" s="154"/>
      <c r="L177" s="150"/>
      <c r="M177" s="155"/>
      <c r="T177" s="156"/>
      <c r="AT177" s="152" t="s">
        <v>158</v>
      </c>
      <c r="AU177" s="152" t="s">
        <v>90</v>
      </c>
      <c r="AV177" s="12" t="s">
        <v>88</v>
      </c>
      <c r="AW177" s="12" t="s">
        <v>42</v>
      </c>
      <c r="AX177" s="12" t="s">
        <v>81</v>
      </c>
      <c r="AY177" s="152" t="s">
        <v>147</v>
      </c>
    </row>
    <row r="178" spans="2:65" s="13" customFormat="1" ht="11.25">
      <c r="B178" s="157"/>
      <c r="D178" s="151" t="s">
        <v>158</v>
      </c>
      <c r="E178" s="158" t="s">
        <v>79</v>
      </c>
      <c r="F178" s="159" t="s">
        <v>971</v>
      </c>
      <c r="H178" s="160">
        <v>14</v>
      </c>
      <c r="I178" s="161"/>
      <c r="L178" s="157"/>
      <c r="M178" s="162"/>
      <c r="T178" s="163"/>
      <c r="AT178" s="158" t="s">
        <v>158</v>
      </c>
      <c r="AU178" s="158" t="s">
        <v>90</v>
      </c>
      <c r="AV178" s="13" t="s">
        <v>90</v>
      </c>
      <c r="AW178" s="13" t="s">
        <v>42</v>
      </c>
      <c r="AX178" s="13" t="s">
        <v>88</v>
      </c>
      <c r="AY178" s="158" t="s">
        <v>147</v>
      </c>
    </row>
    <row r="179" spans="2:65" s="1" customFormat="1" ht="24.2" customHeight="1">
      <c r="B179" s="34"/>
      <c r="C179" s="178" t="s">
        <v>251</v>
      </c>
      <c r="D179" s="178" t="s">
        <v>283</v>
      </c>
      <c r="E179" s="179" t="s">
        <v>1031</v>
      </c>
      <c r="F179" s="180" t="s">
        <v>1032</v>
      </c>
      <c r="G179" s="181" t="s">
        <v>183</v>
      </c>
      <c r="H179" s="182">
        <v>14</v>
      </c>
      <c r="I179" s="183"/>
      <c r="J179" s="184">
        <f>ROUND(I179*H179,2)</f>
        <v>0</v>
      </c>
      <c r="K179" s="180" t="s">
        <v>153</v>
      </c>
      <c r="L179" s="185"/>
      <c r="M179" s="186" t="s">
        <v>79</v>
      </c>
      <c r="N179" s="187" t="s">
        <v>51</v>
      </c>
      <c r="P179" s="142">
        <f>O179*H179</f>
        <v>0</v>
      </c>
      <c r="Q179" s="142">
        <v>5.5199999999999997E-3</v>
      </c>
      <c r="R179" s="142">
        <f>Q179*H179</f>
        <v>7.7280000000000001E-2</v>
      </c>
      <c r="S179" s="142">
        <v>0</v>
      </c>
      <c r="T179" s="143">
        <f>S179*H179</f>
        <v>0</v>
      </c>
      <c r="AR179" s="144" t="s">
        <v>322</v>
      </c>
      <c r="AT179" s="144" t="s">
        <v>283</v>
      </c>
      <c r="AU179" s="144" t="s">
        <v>90</v>
      </c>
      <c r="AY179" s="18" t="s">
        <v>147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88</v>
      </c>
      <c r="BK179" s="145">
        <f>ROUND(I179*H179,2)</f>
        <v>0</v>
      </c>
      <c r="BL179" s="18" t="s">
        <v>322</v>
      </c>
      <c r="BM179" s="144" t="s">
        <v>1033</v>
      </c>
    </row>
    <row r="180" spans="2:65" s="1" customFormat="1" ht="24.2" customHeight="1">
      <c r="B180" s="34"/>
      <c r="C180" s="133" t="s">
        <v>257</v>
      </c>
      <c r="D180" s="133" t="s">
        <v>149</v>
      </c>
      <c r="E180" s="134" t="s">
        <v>1034</v>
      </c>
      <c r="F180" s="135" t="s">
        <v>1035</v>
      </c>
      <c r="G180" s="136" t="s">
        <v>183</v>
      </c>
      <c r="H180" s="137">
        <v>365</v>
      </c>
      <c r="I180" s="138"/>
      <c r="J180" s="139">
        <f>ROUND(I180*H180,2)</f>
        <v>0</v>
      </c>
      <c r="K180" s="135" t="s">
        <v>153</v>
      </c>
      <c r="L180" s="34"/>
      <c r="M180" s="140" t="s">
        <v>79</v>
      </c>
      <c r="N180" s="141" t="s">
        <v>51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544</v>
      </c>
      <c r="AT180" s="144" t="s">
        <v>149</v>
      </c>
      <c r="AU180" s="144" t="s">
        <v>90</v>
      </c>
      <c r="AY180" s="18" t="s">
        <v>147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8" t="s">
        <v>88</v>
      </c>
      <c r="BK180" s="145">
        <f>ROUND(I180*H180,2)</f>
        <v>0</v>
      </c>
      <c r="BL180" s="18" t="s">
        <v>544</v>
      </c>
      <c r="BM180" s="144" t="s">
        <v>1036</v>
      </c>
    </row>
    <row r="181" spans="2:65" s="1" customFormat="1" ht="11.25">
      <c r="B181" s="34"/>
      <c r="D181" s="146" t="s">
        <v>156</v>
      </c>
      <c r="F181" s="147" t="s">
        <v>1037</v>
      </c>
      <c r="I181" s="148"/>
      <c r="L181" s="34"/>
      <c r="M181" s="149"/>
      <c r="T181" s="55"/>
      <c r="AT181" s="18" t="s">
        <v>156</v>
      </c>
      <c r="AU181" s="18" t="s">
        <v>90</v>
      </c>
    </row>
    <row r="182" spans="2:65" s="12" customFormat="1" ht="11.25">
      <c r="B182" s="150"/>
      <c r="D182" s="151" t="s">
        <v>158</v>
      </c>
      <c r="E182" s="152" t="s">
        <v>79</v>
      </c>
      <c r="F182" s="153" t="s">
        <v>1038</v>
      </c>
      <c r="H182" s="152" t="s">
        <v>79</v>
      </c>
      <c r="I182" s="154"/>
      <c r="L182" s="150"/>
      <c r="M182" s="155"/>
      <c r="T182" s="156"/>
      <c r="AT182" s="152" t="s">
        <v>158</v>
      </c>
      <c r="AU182" s="152" t="s">
        <v>90</v>
      </c>
      <c r="AV182" s="12" t="s">
        <v>88</v>
      </c>
      <c r="AW182" s="12" t="s">
        <v>42</v>
      </c>
      <c r="AX182" s="12" t="s">
        <v>81</v>
      </c>
      <c r="AY182" s="152" t="s">
        <v>147</v>
      </c>
    </row>
    <row r="183" spans="2:65" s="13" customFormat="1" ht="11.25">
      <c r="B183" s="157"/>
      <c r="D183" s="151" t="s">
        <v>158</v>
      </c>
      <c r="E183" s="158" t="s">
        <v>79</v>
      </c>
      <c r="F183" s="159" t="s">
        <v>353</v>
      </c>
      <c r="H183" s="160">
        <v>30</v>
      </c>
      <c r="I183" s="161"/>
      <c r="L183" s="157"/>
      <c r="M183" s="162"/>
      <c r="T183" s="163"/>
      <c r="AT183" s="158" t="s">
        <v>158</v>
      </c>
      <c r="AU183" s="158" t="s">
        <v>90</v>
      </c>
      <c r="AV183" s="13" t="s">
        <v>90</v>
      </c>
      <c r="AW183" s="13" t="s">
        <v>42</v>
      </c>
      <c r="AX183" s="13" t="s">
        <v>81</v>
      </c>
      <c r="AY183" s="158" t="s">
        <v>147</v>
      </c>
    </row>
    <row r="184" spans="2:65" s="12" customFormat="1" ht="11.25">
      <c r="B184" s="150"/>
      <c r="D184" s="151" t="s">
        <v>158</v>
      </c>
      <c r="E184" s="152" t="s">
        <v>79</v>
      </c>
      <c r="F184" s="153" t="s">
        <v>1039</v>
      </c>
      <c r="H184" s="152" t="s">
        <v>79</v>
      </c>
      <c r="I184" s="154"/>
      <c r="L184" s="150"/>
      <c r="M184" s="155"/>
      <c r="T184" s="156"/>
      <c r="AT184" s="152" t="s">
        <v>158</v>
      </c>
      <c r="AU184" s="152" t="s">
        <v>90</v>
      </c>
      <c r="AV184" s="12" t="s">
        <v>88</v>
      </c>
      <c r="AW184" s="12" t="s">
        <v>42</v>
      </c>
      <c r="AX184" s="12" t="s">
        <v>81</v>
      </c>
      <c r="AY184" s="152" t="s">
        <v>147</v>
      </c>
    </row>
    <row r="185" spans="2:65" s="13" customFormat="1" ht="11.25">
      <c r="B185" s="157"/>
      <c r="D185" s="151" t="s">
        <v>158</v>
      </c>
      <c r="E185" s="158" t="s">
        <v>79</v>
      </c>
      <c r="F185" s="159" t="s">
        <v>353</v>
      </c>
      <c r="H185" s="160">
        <v>30</v>
      </c>
      <c r="I185" s="161"/>
      <c r="L185" s="157"/>
      <c r="M185" s="162"/>
      <c r="T185" s="163"/>
      <c r="AT185" s="158" t="s">
        <v>158</v>
      </c>
      <c r="AU185" s="158" t="s">
        <v>90</v>
      </c>
      <c r="AV185" s="13" t="s">
        <v>90</v>
      </c>
      <c r="AW185" s="13" t="s">
        <v>42</v>
      </c>
      <c r="AX185" s="13" t="s">
        <v>81</v>
      </c>
      <c r="AY185" s="158" t="s">
        <v>147</v>
      </c>
    </row>
    <row r="186" spans="2:65" s="12" customFormat="1" ht="11.25">
      <c r="B186" s="150"/>
      <c r="D186" s="151" t="s">
        <v>158</v>
      </c>
      <c r="E186" s="152" t="s">
        <v>79</v>
      </c>
      <c r="F186" s="153" t="s">
        <v>1040</v>
      </c>
      <c r="H186" s="152" t="s">
        <v>79</v>
      </c>
      <c r="I186" s="154"/>
      <c r="L186" s="150"/>
      <c r="M186" s="155"/>
      <c r="T186" s="156"/>
      <c r="AT186" s="152" t="s">
        <v>158</v>
      </c>
      <c r="AU186" s="152" t="s">
        <v>90</v>
      </c>
      <c r="AV186" s="12" t="s">
        <v>88</v>
      </c>
      <c r="AW186" s="12" t="s">
        <v>42</v>
      </c>
      <c r="AX186" s="12" t="s">
        <v>81</v>
      </c>
      <c r="AY186" s="152" t="s">
        <v>147</v>
      </c>
    </row>
    <row r="187" spans="2:65" s="13" customFormat="1" ht="11.25">
      <c r="B187" s="157"/>
      <c r="D187" s="151" t="s">
        <v>158</v>
      </c>
      <c r="E187" s="158" t="s">
        <v>79</v>
      </c>
      <c r="F187" s="159" t="s">
        <v>353</v>
      </c>
      <c r="H187" s="160">
        <v>30</v>
      </c>
      <c r="I187" s="161"/>
      <c r="L187" s="157"/>
      <c r="M187" s="162"/>
      <c r="T187" s="163"/>
      <c r="AT187" s="158" t="s">
        <v>158</v>
      </c>
      <c r="AU187" s="158" t="s">
        <v>90</v>
      </c>
      <c r="AV187" s="13" t="s">
        <v>90</v>
      </c>
      <c r="AW187" s="13" t="s">
        <v>42</v>
      </c>
      <c r="AX187" s="13" t="s">
        <v>81</v>
      </c>
      <c r="AY187" s="158" t="s">
        <v>147</v>
      </c>
    </row>
    <row r="188" spans="2:65" s="12" customFormat="1" ht="11.25">
      <c r="B188" s="150"/>
      <c r="D188" s="151" t="s">
        <v>158</v>
      </c>
      <c r="E188" s="152" t="s">
        <v>79</v>
      </c>
      <c r="F188" s="153" t="s">
        <v>1041</v>
      </c>
      <c r="H188" s="152" t="s">
        <v>79</v>
      </c>
      <c r="I188" s="154"/>
      <c r="L188" s="150"/>
      <c r="M188" s="155"/>
      <c r="T188" s="156"/>
      <c r="AT188" s="152" t="s">
        <v>158</v>
      </c>
      <c r="AU188" s="152" t="s">
        <v>90</v>
      </c>
      <c r="AV188" s="12" t="s">
        <v>88</v>
      </c>
      <c r="AW188" s="12" t="s">
        <v>42</v>
      </c>
      <c r="AX188" s="12" t="s">
        <v>81</v>
      </c>
      <c r="AY188" s="152" t="s">
        <v>147</v>
      </c>
    </row>
    <row r="189" spans="2:65" s="13" customFormat="1" ht="11.25">
      <c r="B189" s="157"/>
      <c r="D189" s="151" t="s">
        <v>158</v>
      </c>
      <c r="E189" s="158" t="s">
        <v>79</v>
      </c>
      <c r="F189" s="159" t="s">
        <v>446</v>
      </c>
      <c r="H189" s="160">
        <v>45</v>
      </c>
      <c r="I189" s="161"/>
      <c r="L189" s="157"/>
      <c r="M189" s="162"/>
      <c r="T189" s="163"/>
      <c r="AT189" s="158" t="s">
        <v>158</v>
      </c>
      <c r="AU189" s="158" t="s">
        <v>90</v>
      </c>
      <c r="AV189" s="13" t="s">
        <v>90</v>
      </c>
      <c r="AW189" s="13" t="s">
        <v>42</v>
      </c>
      <c r="AX189" s="13" t="s">
        <v>81</v>
      </c>
      <c r="AY189" s="158" t="s">
        <v>147</v>
      </c>
    </row>
    <row r="190" spans="2:65" s="12" customFormat="1" ht="11.25">
      <c r="B190" s="150"/>
      <c r="D190" s="151" t="s">
        <v>158</v>
      </c>
      <c r="E190" s="152" t="s">
        <v>79</v>
      </c>
      <c r="F190" s="153" t="s">
        <v>969</v>
      </c>
      <c r="H190" s="152" t="s">
        <v>79</v>
      </c>
      <c r="I190" s="154"/>
      <c r="L190" s="150"/>
      <c r="M190" s="155"/>
      <c r="T190" s="156"/>
      <c r="AT190" s="152" t="s">
        <v>158</v>
      </c>
      <c r="AU190" s="152" t="s">
        <v>90</v>
      </c>
      <c r="AV190" s="12" t="s">
        <v>88</v>
      </c>
      <c r="AW190" s="12" t="s">
        <v>42</v>
      </c>
      <c r="AX190" s="12" t="s">
        <v>81</v>
      </c>
      <c r="AY190" s="152" t="s">
        <v>147</v>
      </c>
    </row>
    <row r="191" spans="2:65" s="13" customFormat="1" ht="11.25">
      <c r="B191" s="157"/>
      <c r="D191" s="151" t="s">
        <v>158</v>
      </c>
      <c r="E191" s="158" t="s">
        <v>79</v>
      </c>
      <c r="F191" s="159" t="s">
        <v>970</v>
      </c>
      <c r="H191" s="160">
        <v>150</v>
      </c>
      <c r="I191" s="161"/>
      <c r="L191" s="157"/>
      <c r="M191" s="162"/>
      <c r="T191" s="163"/>
      <c r="AT191" s="158" t="s">
        <v>158</v>
      </c>
      <c r="AU191" s="158" t="s">
        <v>90</v>
      </c>
      <c r="AV191" s="13" t="s">
        <v>90</v>
      </c>
      <c r="AW191" s="13" t="s">
        <v>42</v>
      </c>
      <c r="AX191" s="13" t="s">
        <v>81</v>
      </c>
      <c r="AY191" s="158" t="s">
        <v>147</v>
      </c>
    </row>
    <row r="192" spans="2:65" s="12" customFormat="1" ht="11.25">
      <c r="B192" s="150"/>
      <c r="D192" s="151" t="s">
        <v>158</v>
      </c>
      <c r="E192" s="152" t="s">
        <v>79</v>
      </c>
      <c r="F192" s="153" t="s">
        <v>1042</v>
      </c>
      <c r="H192" s="152" t="s">
        <v>79</v>
      </c>
      <c r="I192" s="154"/>
      <c r="L192" s="150"/>
      <c r="M192" s="155"/>
      <c r="T192" s="156"/>
      <c r="AT192" s="152" t="s">
        <v>158</v>
      </c>
      <c r="AU192" s="152" t="s">
        <v>90</v>
      </c>
      <c r="AV192" s="12" t="s">
        <v>88</v>
      </c>
      <c r="AW192" s="12" t="s">
        <v>42</v>
      </c>
      <c r="AX192" s="12" t="s">
        <v>81</v>
      </c>
      <c r="AY192" s="152" t="s">
        <v>147</v>
      </c>
    </row>
    <row r="193" spans="2:65" s="13" customFormat="1" ht="11.25">
      <c r="B193" s="157"/>
      <c r="D193" s="151" t="s">
        <v>158</v>
      </c>
      <c r="E193" s="158" t="s">
        <v>79</v>
      </c>
      <c r="F193" s="159" t="s">
        <v>476</v>
      </c>
      <c r="H193" s="160">
        <v>50</v>
      </c>
      <c r="I193" s="161"/>
      <c r="L193" s="157"/>
      <c r="M193" s="162"/>
      <c r="T193" s="163"/>
      <c r="AT193" s="158" t="s">
        <v>158</v>
      </c>
      <c r="AU193" s="158" t="s">
        <v>90</v>
      </c>
      <c r="AV193" s="13" t="s">
        <v>90</v>
      </c>
      <c r="AW193" s="13" t="s">
        <v>42</v>
      </c>
      <c r="AX193" s="13" t="s">
        <v>81</v>
      </c>
      <c r="AY193" s="158" t="s">
        <v>147</v>
      </c>
    </row>
    <row r="194" spans="2:65" s="12" customFormat="1" ht="11.25">
      <c r="B194" s="150"/>
      <c r="D194" s="151" t="s">
        <v>158</v>
      </c>
      <c r="E194" s="152" t="s">
        <v>79</v>
      </c>
      <c r="F194" s="153" t="s">
        <v>1029</v>
      </c>
      <c r="H194" s="152" t="s">
        <v>79</v>
      </c>
      <c r="I194" s="154"/>
      <c r="L194" s="150"/>
      <c r="M194" s="155"/>
      <c r="T194" s="156"/>
      <c r="AT194" s="152" t="s">
        <v>158</v>
      </c>
      <c r="AU194" s="152" t="s">
        <v>90</v>
      </c>
      <c r="AV194" s="12" t="s">
        <v>88</v>
      </c>
      <c r="AW194" s="12" t="s">
        <v>42</v>
      </c>
      <c r="AX194" s="12" t="s">
        <v>81</v>
      </c>
      <c r="AY194" s="152" t="s">
        <v>147</v>
      </c>
    </row>
    <row r="195" spans="2:65" s="13" customFormat="1" ht="11.25">
      <c r="B195" s="157"/>
      <c r="D195" s="151" t="s">
        <v>158</v>
      </c>
      <c r="E195" s="158" t="s">
        <v>79</v>
      </c>
      <c r="F195" s="159" t="s">
        <v>81</v>
      </c>
      <c r="H195" s="160">
        <v>0</v>
      </c>
      <c r="I195" s="161"/>
      <c r="L195" s="157"/>
      <c r="M195" s="162"/>
      <c r="T195" s="163"/>
      <c r="AT195" s="158" t="s">
        <v>158</v>
      </c>
      <c r="AU195" s="158" t="s">
        <v>90</v>
      </c>
      <c r="AV195" s="13" t="s">
        <v>90</v>
      </c>
      <c r="AW195" s="13" t="s">
        <v>42</v>
      </c>
      <c r="AX195" s="13" t="s">
        <v>81</v>
      </c>
      <c r="AY195" s="158" t="s">
        <v>147</v>
      </c>
    </row>
    <row r="196" spans="2:65" s="12" customFormat="1" ht="11.25">
      <c r="B196" s="150"/>
      <c r="D196" s="151" t="s">
        <v>158</v>
      </c>
      <c r="E196" s="152" t="s">
        <v>79</v>
      </c>
      <c r="F196" s="153" t="s">
        <v>1043</v>
      </c>
      <c r="H196" s="152" t="s">
        <v>79</v>
      </c>
      <c r="I196" s="154"/>
      <c r="L196" s="150"/>
      <c r="M196" s="155"/>
      <c r="T196" s="156"/>
      <c r="AT196" s="152" t="s">
        <v>158</v>
      </c>
      <c r="AU196" s="152" t="s">
        <v>90</v>
      </c>
      <c r="AV196" s="12" t="s">
        <v>88</v>
      </c>
      <c r="AW196" s="12" t="s">
        <v>42</v>
      </c>
      <c r="AX196" s="12" t="s">
        <v>81</v>
      </c>
      <c r="AY196" s="152" t="s">
        <v>147</v>
      </c>
    </row>
    <row r="197" spans="2:65" s="13" customFormat="1" ht="11.25">
      <c r="B197" s="157"/>
      <c r="D197" s="151" t="s">
        <v>158</v>
      </c>
      <c r="E197" s="158" t="s">
        <v>79</v>
      </c>
      <c r="F197" s="159" t="s">
        <v>353</v>
      </c>
      <c r="H197" s="160">
        <v>30</v>
      </c>
      <c r="I197" s="161"/>
      <c r="L197" s="157"/>
      <c r="M197" s="162"/>
      <c r="T197" s="163"/>
      <c r="AT197" s="158" t="s">
        <v>158</v>
      </c>
      <c r="AU197" s="158" t="s">
        <v>90</v>
      </c>
      <c r="AV197" s="13" t="s">
        <v>90</v>
      </c>
      <c r="AW197" s="13" t="s">
        <v>42</v>
      </c>
      <c r="AX197" s="13" t="s">
        <v>81</v>
      </c>
      <c r="AY197" s="158" t="s">
        <v>147</v>
      </c>
    </row>
    <row r="198" spans="2:65" s="15" customFormat="1" ht="11.25">
      <c r="B198" s="171"/>
      <c r="D198" s="151" t="s">
        <v>158</v>
      </c>
      <c r="E198" s="172" t="s">
        <v>79</v>
      </c>
      <c r="F198" s="173" t="s">
        <v>235</v>
      </c>
      <c r="H198" s="174">
        <v>365</v>
      </c>
      <c r="I198" s="175"/>
      <c r="L198" s="171"/>
      <c r="M198" s="176"/>
      <c r="T198" s="177"/>
      <c r="AT198" s="172" t="s">
        <v>158</v>
      </c>
      <c r="AU198" s="172" t="s">
        <v>90</v>
      </c>
      <c r="AV198" s="15" t="s">
        <v>154</v>
      </c>
      <c r="AW198" s="15" t="s">
        <v>42</v>
      </c>
      <c r="AX198" s="15" t="s">
        <v>88</v>
      </c>
      <c r="AY198" s="172" t="s">
        <v>147</v>
      </c>
    </row>
    <row r="199" spans="2:65" s="1" customFormat="1" ht="24.2" customHeight="1">
      <c r="B199" s="34"/>
      <c r="C199" s="178" t="s">
        <v>264</v>
      </c>
      <c r="D199" s="178" t="s">
        <v>283</v>
      </c>
      <c r="E199" s="179" t="s">
        <v>1044</v>
      </c>
      <c r="F199" s="180" t="s">
        <v>1045</v>
      </c>
      <c r="G199" s="181" t="s">
        <v>183</v>
      </c>
      <c r="H199" s="182">
        <v>383.25</v>
      </c>
      <c r="I199" s="183"/>
      <c r="J199" s="184">
        <f>ROUND(I199*H199,2)</f>
        <v>0</v>
      </c>
      <c r="K199" s="180" t="s">
        <v>153</v>
      </c>
      <c r="L199" s="185"/>
      <c r="M199" s="186" t="s">
        <v>79</v>
      </c>
      <c r="N199" s="187" t="s">
        <v>51</v>
      </c>
      <c r="P199" s="142">
        <f>O199*H199</f>
        <v>0</v>
      </c>
      <c r="Q199" s="142">
        <v>7.7999999999999999E-4</v>
      </c>
      <c r="R199" s="142">
        <f>Q199*H199</f>
        <v>0.29893500000000001</v>
      </c>
      <c r="S199" s="142">
        <v>0</v>
      </c>
      <c r="T199" s="143">
        <f>S199*H199</f>
        <v>0</v>
      </c>
      <c r="AR199" s="144" t="s">
        <v>322</v>
      </c>
      <c r="AT199" s="144" t="s">
        <v>283</v>
      </c>
      <c r="AU199" s="144" t="s">
        <v>90</v>
      </c>
      <c r="AY199" s="18" t="s">
        <v>147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8" t="s">
        <v>88</v>
      </c>
      <c r="BK199" s="145">
        <f>ROUND(I199*H199,2)</f>
        <v>0</v>
      </c>
      <c r="BL199" s="18" t="s">
        <v>322</v>
      </c>
      <c r="BM199" s="144" t="s">
        <v>1046</v>
      </c>
    </row>
    <row r="200" spans="2:65" s="13" customFormat="1" ht="11.25">
      <c r="B200" s="157"/>
      <c r="D200" s="151" t="s">
        <v>158</v>
      </c>
      <c r="F200" s="159" t="s">
        <v>1047</v>
      </c>
      <c r="H200" s="160">
        <v>383.25</v>
      </c>
      <c r="I200" s="161"/>
      <c r="L200" s="157"/>
      <c r="M200" s="162"/>
      <c r="T200" s="163"/>
      <c r="AT200" s="158" t="s">
        <v>158</v>
      </c>
      <c r="AU200" s="158" t="s">
        <v>90</v>
      </c>
      <c r="AV200" s="13" t="s">
        <v>90</v>
      </c>
      <c r="AW200" s="13" t="s">
        <v>4</v>
      </c>
      <c r="AX200" s="13" t="s">
        <v>88</v>
      </c>
      <c r="AY200" s="158" t="s">
        <v>147</v>
      </c>
    </row>
    <row r="201" spans="2:65" s="1" customFormat="1" ht="24.2" customHeight="1">
      <c r="B201" s="34"/>
      <c r="C201" s="133" t="s">
        <v>269</v>
      </c>
      <c r="D201" s="133" t="s">
        <v>149</v>
      </c>
      <c r="E201" s="134" t="s">
        <v>1048</v>
      </c>
      <c r="F201" s="135" t="s">
        <v>1049</v>
      </c>
      <c r="G201" s="136" t="s">
        <v>152</v>
      </c>
      <c r="H201" s="137">
        <v>127.75</v>
      </c>
      <c r="I201" s="138"/>
      <c r="J201" s="139">
        <f>ROUND(I201*H201,2)</f>
        <v>0</v>
      </c>
      <c r="K201" s="135" t="s">
        <v>153</v>
      </c>
      <c r="L201" s="34"/>
      <c r="M201" s="140" t="s">
        <v>79</v>
      </c>
      <c r="N201" s="141" t="s">
        <v>51</v>
      </c>
      <c r="P201" s="142">
        <f>O201*H201</f>
        <v>0</v>
      </c>
      <c r="Q201" s="142">
        <v>0.22649</v>
      </c>
      <c r="R201" s="142">
        <f>Q201*H201</f>
        <v>28.9340975</v>
      </c>
      <c r="S201" s="142">
        <v>0</v>
      </c>
      <c r="T201" s="143">
        <f>S201*H201</f>
        <v>0</v>
      </c>
      <c r="AR201" s="144" t="s">
        <v>544</v>
      </c>
      <c r="AT201" s="144" t="s">
        <v>149</v>
      </c>
      <c r="AU201" s="144" t="s">
        <v>90</v>
      </c>
      <c r="AY201" s="18" t="s">
        <v>147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8" t="s">
        <v>88</v>
      </c>
      <c r="BK201" s="145">
        <f>ROUND(I201*H201,2)</f>
        <v>0</v>
      </c>
      <c r="BL201" s="18" t="s">
        <v>544</v>
      </c>
      <c r="BM201" s="144" t="s">
        <v>1050</v>
      </c>
    </row>
    <row r="202" spans="2:65" s="1" customFormat="1" ht="11.25">
      <c r="B202" s="34"/>
      <c r="D202" s="146" t="s">
        <v>156</v>
      </c>
      <c r="F202" s="147" t="s">
        <v>1051</v>
      </c>
      <c r="I202" s="148"/>
      <c r="L202" s="34"/>
      <c r="M202" s="149"/>
      <c r="T202" s="55"/>
      <c r="AT202" s="18" t="s">
        <v>156</v>
      </c>
      <c r="AU202" s="18" t="s">
        <v>90</v>
      </c>
    </row>
    <row r="203" spans="2:65" s="12" customFormat="1" ht="11.25">
      <c r="B203" s="150"/>
      <c r="D203" s="151" t="s">
        <v>158</v>
      </c>
      <c r="E203" s="152" t="s">
        <v>79</v>
      </c>
      <c r="F203" s="153" t="s">
        <v>1052</v>
      </c>
      <c r="H203" s="152" t="s">
        <v>79</v>
      </c>
      <c r="I203" s="154"/>
      <c r="L203" s="150"/>
      <c r="M203" s="155"/>
      <c r="T203" s="156"/>
      <c r="AT203" s="152" t="s">
        <v>158</v>
      </c>
      <c r="AU203" s="152" t="s">
        <v>90</v>
      </c>
      <c r="AV203" s="12" t="s">
        <v>88</v>
      </c>
      <c r="AW203" s="12" t="s">
        <v>42</v>
      </c>
      <c r="AX203" s="12" t="s">
        <v>81</v>
      </c>
      <c r="AY203" s="152" t="s">
        <v>147</v>
      </c>
    </row>
    <row r="204" spans="2:65" s="12" customFormat="1" ht="11.25">
      <c r="B204" s="150"/>
      <c r="D204" s="151" t="s">
        <v>158</v>
      </c>
      <c r="E204" s="152" t="s">
        <v>79</v>
      </c>
      <c r="F204" s="153" t="s">
        <v>1053</v>
      </c>
      <c r="H204" s="152" t="s">
        <v>79</v>
      </c>
      <c r="I204" s="154"/>
      <c r="L204" s="150"/>
      <c r="M204" s="155"/>
      <c r="T204" s="156"/>
      <c r="AT204" s="152" t="s">
        <v>158</v>
      </c>
      <c r="AU204" s="152" t="s">
        <v>90</v>
      </c>
      <c r="AV204" s="12" t="s">
        <v>88</v>
      </c>
      <c r="AW204" s="12" t="s">
        <v>42</v>
      </c>
      <c r="AX204" s="12" t="s">
        <v>81</v>
      </c>
      <c r="AY204" s="152" t="s">
        <v>147</v>
      </c>
    </row>
    <row r="205" spans="2:65" s="13" customFormat="1" ht="11.25">
      <c r="B205" s="157"/>
      <c r="D205" s="151" t="s">
        <v>158</v>
      </c>
      <c r="E205" s="158" t="s">
        <v>79</v>
      </c>
      <c r="F205" s="159" t="s">
        <v>1054</v>
      </c>
      <c r="H205" s="160">
        <v>127.75</v>
      </c>
      <c r="I205" s="161"/>
      <c r="L205" s="157"/>
      <c r="M205" s="162"/>
      <c r="T205" s="163"/>
      <c r="AT205" s="158" t="s">
        <v>158</v>
      </c>
      <c r="AU205" s="158" t="s">
        <v>90</v>
      </c>
      <c r="AV205" s="13" t="s">
        <v>90</v>
      </c>
      <c r="AW205" s="13" t="s">
        <v>42</v>
      </c>
      <c r="AX205" s="13" t="s">
        <v>88</v>
      </c>
      <c r="AY205" s="158" t="s">
        <v>147</v>
      </c>
    </row>
    <row r="206" spans="2:65" s="1" customFormat="1" ht="24.2" customHeight="1">
      <c r="B206" s="34"/>
      <c r="C206" s="133" t="s">
        <v>275</v>
      </c>
      <c r="D206" s="133" t="s">
        <v>149</v>
      </c>
      <c r="E206" s="134" t="s">
        <v>1055</v>
      </c>
      <c r="F206" s="135" t="s">
        <v>1056</v>
      </c>
      <c r="G206" s="136" t="s">
        <v>260</v>
      </c>
      <c r="H206" s="137">
        <v>82.703000000000003</v>
      </c>
      <c r="I206" s="138"/>
      <c r="J206" s="139">
        <f>ROUND(I206*H206,2)</f>
        <v>0</v>
      </c>
      <c r="K206" s="135" t="s">
        <v>153</v>
      </c>
      <c r="L206" s="34"/>
      <c r="M206" s="140" t="s">
        <v>79</v>
      </c>
      <c r="N206" s="141" t="s">
        <v>51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544</v>
      </c>
      <c r="AT206" s="144" t="s">
        <v>149</v>
      </c>
      <c r="AU206" s="144" t="s">
        <v>90</v>
      </c>
      <c r="AY206" s="18" t="s">
        <v>147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8" t="s">
        <v>88</v>
      </c>
      <c r="BK206" s="145">
        <f>ROUND(I206*H206,2)</f>
        <v>0</v>
      </c>
      <c r="BL206" s="18" t="s">
        <v>544</v>
      </c>
      <c r="BM206" s="144" t="s">
        <v>1057</v>
      </c>
    </row>
    <row r="207" spans="2:65" s="1" customFormat="1" ht="11.25">
      <c r="B207" s="34"/>
      <c r="D207" s="146" t="s">
        <v>156</v>
      </c>
      <c r="F207" s="147" t="s">
        <v>1058</v>
      </c>
      <c r="I207" s="148"/>
      <c r="L207" s="34"/>
      <c r="M207" s="188"/>
      <c r="N207" s="189"/>
      <c r="O207" s="189"/>
      <c r="P207" s="189"/>
      <c r="Q207" s="189"/>
      <c r="R207" s="189"/>
      <c r="S207" s="189"/>
      <c r="T207" s="190"/>
      <c r="AT207" s="18" t="s">
        <v>156</v>
      </c>
      <c r="AU207" s="18" t="s">
        <v>90</v>
      </c>
    </row>
    <row r="208" spans="2:65" s="1" customFormat="1" ht="6.95" customHeight="1">
      <c r="B208" s="43"/>
      <c r="C208" s="44"/>
      <c r="D208" s="44"/>
      <c r="E208" s="44"/>
      <c r="F208" s="44"/>
      <c r="G208" s="44"/>
      <c r="H208" s="44"/>
      <c r="I208" s="44"/>
      <c r="J208" s="44"/>
      <c r="K208" s="44"/>
      <c r="L208" s="34"/>
    </row>
  </sheetData>
  <sheetProtection algorithmName="SHA-512" hashValue="Pr9KcihoQmvUa0WyMPMzliPFLO7CD3J5uDLndkqYFiJBdieTjMZ6fq9AT0oOWEnlDE2j1qbKfb51v4Ij52cJqQ==" saltValue="P7D3QJtIvj0dfDx+v9xRVzilkHeRNuirryioP6+p3Php3EojMXwzx5f1MhxvY1T6VZ1hF/kx4H0/dUEcWTYxqg==" spinCount="100000" sheet="1" objects="1" scenarios="1" formatColumns="0" formatRows="0" autoFilter="0"/>
  <autoFilter ref="C86:K207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300-000000000000}"/>
    <hyperlink ref="F111" r:id="rId2" xr:uid="{00000000-0004-0000-0300-000001000000}"/>
    <hyperlink ref="F135" r:id="rId3" xr:uid="{00000000-0004-0000-0300-000002000000}"/>
    <hyperlink ref="F143" r:id="rId4" xr:uid="{00000000-0004-0000-0300-000003000000}"/>
    <hyperlink ref="F147" r:id="rId5" xr:uid="{00000000-0004-0000-0300-000004000000}"/>
    <hyperlink ref="F150" r:id="rId6" xr:uid="{00000000-0004-0000-0300-000005000000}"/>
    <hyperlink ref="F154" r:id="rId7" xr:uid="{00000000-0004-0000-0300-000006000000}"/>
    <hyperlink ref="F163" r:id="rId8" xr:uid="{00000000-0004-0000-0300-000007000000}"/>
    <hyperlink ref="F167" r:id="rId9" xr:uid="{00000000-0004-0000-0300-000008000000}"/>
    <hyperlink ref="F171" r:id="rId10" xr:uid="{00000000-0004-0000-0300-000009000000}"/>
    <hyperlink ref="F175" r:id="rId11" xr:uid="{00000000-0004-0000-0300-00000A000000}"/>
    <hyperlink ref="F181" r:id="rId12" xr:uid="{00000000-0004-0000-0300-00000B000000}"/>
    <hyperlink ref="F202" r:id="rId13" xr:uid="{00000000-0004-0000-0300-00000C000000}"/>
    <hyperlink ref="F207" r:id="rId14" xr:uid="{00000000-0004-0000-0300-00000D000000}"/>
  </hyperlinks>
  <pageMargins left="0.39370078740157483" right="0.39370078740157483" top="0.39370078740157483" bottom="0.39370078740157483" header="0" footer="0"/>
  <pageSetup paperSize="9" scale="76" fitToHeight="100" orientation="portrait" r:id="rId15"/>
  <headerFooter>
    <oddFooter>&amp;CStrana &amp;P z &amp;N</oddFooter>
  </headerFooter>
  <drawing r:id="rId1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8"/>
  <sheetViews>
    <sheetView showGridLines="0" workbookViewId="0"/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104</v>
      </c>
      <c r="AZ2" s="191" t="s">
        <v>1059</v>
      </c>
      <c r="BA2" s="191" t="s">
        <v>1060</v>
      </c>
      <c r="BB2" s="191" t="s">
        <v>79</v>
      </c>
      <c r="BC2" s="191" t="s">
        <v>1061</v>
      </c>
      <c r="BD2" s="191" t="s">
        <v>167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2:56" ht="24.95" customHeight="1">
      <c r="B4" s="21"/>
      <c r="D4" s="22" t="s">
        <v>114</v>
      </c>
      <c r="L4" s="21"/>
      <c r="M4" s="92" t="s">
        <v>10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34" t="str">
        <f>'Rekapitulace stavby'!K6</f>
        <v>Zastávka Nemocnice</v>
      </c>
      <c r="F7" s="335"/>
      <c r="G7" s="335"/>
      <c r="H7" s="335"/>
      <c r="L7" s="21"/>
    </row>
    <row r="8" spans="2:56" ht="12" customHeight="1">
      <c r="B8" s="21"/>
      <c r="D8" s="28" t="s">
        <v>115</v>
      </c>
      <c r="L8" s="21"/>
    </row>
    <row r="9" spans="2:56" s="1" customFormat="1" ht="16.5" customHeight="1">
      <c r="B9" s="34"/>
      <c r="E9" s="334" t="s">
        <v>116</v>
      </c>
      <c r="F9" s="336"/>
      <c r="G9" s="336"/>
      <c r="H9" s="336"/>
      <c r="L9" s="34"/>
    </row>
    <row r="10" spans="2:56" s="1" customFormat="1" ht="12" customHeight="1">
      <c r="B10" s="34"/>
      <c r="D10" s="28" t="s">
        <v>117</v>
      </c>
      <c r="L10" s="34"/>
    </row>
    <row r="11" spans="2:56" s="1" customFormat="1" ht="16.5" customHeight="1">
      <c r="B11" s="34"/>
      <c r="E11" s="293" t="s">
        <v>1062</v>
      </c>
      <c r="F11" s="336"/>
      <c r="G11" s="336"/>
      <c r="H11" s="336"/>
      <c r="L11" s="34"/>
    </row>
    <row r="12" spans="2:56" s="1" customFormat="1" ht="11.25">
      <c r="B12" s="34"/>
      <c r="L12" s="34"/>
    </row>
    <row r="13" spans="2:56" s="1" customFormat="1" ht="12" customHeight="1">
      <c r="B13" s="34"/>
      <c r="D13" s="28" t="s">
        <v>18</v>
      </c>
      <c r="F13" s="26" t="s">
        <v>79</v>
      </c>
      <c r="I13" s="28" t="s">
        <v>20</v>
      </c>
      <c r="J13" s="26" t="s">
        <v>79</v>
      </c>
      <c r="L13" s="34"/>
    </row>
    <row r="14" spans="2:56" s="1" customFormat="1" ht="12" customHeight="1">
      <c r="B14" s="34"/>
      <c r="D14" s="28" t="s">
        <v>22</v>
      </c>
      <c r="F14" s="26" t="s">
        <v>23</v>
      </c>
      <c r="I14" s="28" t="s">
        <v>24</v>
      </c>
      <c r="J14" s="51" t="str">
        <f>'Rekapitulace stavby'!AN8</f>
        <v>25. 9. 2024</v>
      </c>
      <c r="L14" s="34"/>
    </row>
    <row r="15" spans="2:56" s="1" customFormat="1" ht="10.9" customHeight="1">
      <c r="B15" s="34"/>
      <c r="L15" s="34"/>
    </row>
    <row r="16" spans="2:56" s="1" customFormat="1" ht="12" customHeight="1">
      <c r="B16" s="34"/>
      <c r="D16" s="28" t="s">
        <v>30</v>
      </c>
      <c r="I16" s="28" t="s">
        <v>31</v>
      </c>
      <c r="J16" s="26" t="s">
        <v>32</v>
      </c>
      <c r="L16" s="34"/>
    </row>
    <row r="17" spans="2:12" s="1" customFormat="1" ht="18" customHeight="1">
      <c r="B17" s="34"/>
      <c r="E17" s="26" t="s">
        <v>33</v>
      </c>
      <c r="I17" s="28" t="s">
        <v>34</v>
      </c>
      <c r="J17" s="26" t="s">
        <v>35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8" t="s">
        <v>36</v>
      </c>
      <c r="I19" s="28" t="s">
        <v>31</v>
      </c>
      <c r="J19" s="29" t="str">
        <f>'Rekapitulace stavby'!AN13</f>
        <v>Vyplň údaj</v>
      </c>
      <c r="L19" s="34"/>
    </row>
    <row r="20" spans="2:12" s="1" customFormat="1" ht="18" customHeight="1">
      <c r="B20" s="34"/>
      <c r="E20" s="337" t="str">
        <f>'Rekapitulace stavby'!E14</f>
        <v>Vyplň údaj</v>
      </c>
      <c r="F20" s="318"/>
      <c r="G20" s="318"/>
      <c r="H20" s="318"/>
      <c r="I20" s="28" t="s">
        <v>34</v>
      </c>
      <c r="J20" s="29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8" t="s">
        <v>38</v>
      </c>
      <c r="I22" s="28" t="s">
        <v>31</v>
      </c>
      <c r="J22" s="26" t="s">
        <v>39</v>
      </c>
      <c r="L22" s="34"/>
    </row>
    <row r="23" spans="2:12" s="1" customFormat="1" ht="18" customHeight="1">
      <c r="B23" s="34"/>
      <c r="E23" s="26" t="s">
        <v>40</v>
      </c>
      <c r="I23" s="28" t="s">
        <v>34</v>
      </c>
      <c r="J23" s="26" t="s">
        <v>41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8" t="s">
        <v>43</v>
      </c>
      <c r="I25" s="28" t="s">
        <v>31</v>
      </c>
      <c r="J25" s="26" t="s">
        <v>39</v>
      </c>
      <c r="L25" s="34"/>
    </row>
    <row r="26" spans="2:12" s="1" customFormat="1" ht="18" customHeight="1">
      <c r="B26" s="34"/>
      <c r="E26" s="26" t="s">
        <v>40</v>
      </c>
      <c r="I26" s="28" t="s">
        <v>34</v>
      </c>
      <c r="J26" s="26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8" t="s">
        <v>44</v>
      </c>
      <c r="L28" s="34"/>
    </row>
    <row r="29" spans="2:12" s="7" customFormat="1" ht="71.25" customHeight="1">
      <c r="B29" s="93"/>
      <c r="E29" s="323" t="s">
        <v>45</v>
      </c>
      <c r="F29" s="323"/>
      <c r="G29" s="323"/>
      <c r="H29" s="323"/>
      <c r="L29" s="93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25.35" customHeight="1">
      <c r="B32" s="34"/>
      <c r="D32" s="94" t="s">
        <v>46</v>
      </c>
      <c r="J32" s="65">
        <f>ROUND(J89, 2)</f>
        <v>0</v>
      </c>
      <c r="L32" s="34"/>
    </row>
    <row r="33" spans="2:12" s="1" customFormat="1" ht="6.95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14.45" customHeight="1">
      <c r="B34" s="34"/>
      <c r="F34" s="37" t="s">
        <v>48</v>
      </c>
      <c r="I34" s="37" t="s">
        <v>47</v>
      </c>
      <c r="J34" s="37" t="s">
        <v>49</v>
      </c>
      <c r="L34" s="34"/>
    </row>
    <row r="35" spans="2:12" s="1" customFormat="1" ht="14.45" customHeight="1">
      <c r="B35" s="34"/>
      <c r="D35" s="54" t="s">
        <v>50</v>
      </c>
      <c r="E35" s="28" t="s">
        <v>51</v>
      </c>
      <c r="F35" s="85">
        <f>ROUND((SUM(BE89:BE157)),  2)</f>
        <v>0</v>
      </c>
      <c r="I35" s="95">
        <v>0.21</v>
      </c>
      <c r="J35" s="85">
        <f>ROUND(((SUM(BE89:BE157))*I35),  2)</f>
        <v>0</v>
      </c>
      <c r="L35" s="34"/>
    </row>
    <row r="36" spans="2:12" s="1" customFormat="1" ht="14.45" customHeight="1">
      <c r="B36" s="34"/>
      <c r="E36" s="28" t="s">
        <v>52</v>
      </c>
      <c r="F36" s="85">
        <f>ROUND((SUM(BF89:BF157)),  2)</f>
        <v>0</v>
      </c>
      <c r="I36" s="95">
        <v>0.12</v>
      </c>
      <c r="J36" s="85">
        <f>ROUND(((SUM(BF89:BF157))*I36),  2)</f>
        <v>0</v>
      </c>
      <c r="L36" s="34"/>
    </row>
    <row r="37" spans="2:12" s="1" customFormat="1" ht="14.45" hidden="1" customHeight="1">
      <c r="B37" s="34"/>
      <c r="E37" s="28" t="s">
        <v>53</v>
      </c>
      <c r="F37" s="85">
        <f>ROUND((SUM(BG89:BG157)),  2)</f>
        <v>0</v>
      </c>
      <c r="I37" s="95">
        <v>0.21</v>
      </c>
      <c r="J37" s="85">
        <f>0</f>
        <v>0</v>
      </c>
      <c r="L37" s="34"/>
    </row>
    <row r="38" spans="2:12" s="1" customFormat="1" ht="14.45" hidden="1" customHeight="1">
      <c r="B38" s="34"/>
      <c r="E38" s="28" t="s">
        <v>54</v>
      </c>
      <c r="F38" s="85">
        <f>ROUND((SUM(BH89:BH157)),  2)</f>
        <v>0</v>
      </c>
      <c r="I38" s="95">
        <v>0.12</v>
      </c>
      <c r="J38" s="85">
        <f>0</f>
        <v>0</v>
      </c>
      <c r="L38" s="34"/>
    </row>
    <row r="39" spans="2:12" s="1" customFormat="1" ht="14.45" hidden="1" customHeight="1">
      <c r="B39" s="34"/>
      <c r="E39" s="28" t="s">
        <v>55</v>
      </c>
      <c r="F39" s="85">
        <f>ROUND((SUM(BI89:BI157)),  2)</f>
        <v>0</v>
      </c>
      <c r="I39" s="95">
        <v>0</v>
      </c>
      <c r="J39" s="85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6"/>
      <c r="D41" s="97" t="s">
        <v>56</v>
      </c>
      <c r="E41" s="56"/>
      <c r="F41" s="56"/>
      <c r="G41" s="98" t="s">
        <v>57</v>
      </c>
      <c r="H41" s="99" t="s">
        <v>58</v>
      </c>
      <c r="I41" s="56"/>
      <c r="J41" s="100">
        <f>SUM(J32:J39)</f>
        <v>0</v>
      </c>
      <c r="K41" s="101"/>
      <c r="L41" s="34"/>
    </row>
    <row r="42" spans="2:12" s="1" customFormat="1" ht="14.45" customHeight="1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34"/>
    </row>
    <row r="46" spans="2:12" s="1" customFormat="1" ht="6.95" customHeight="1"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34"/>
    </row>
    <row r="47" spans="2:12" s="1" customFormat="1" ht="24.95" customHeight="1">
      <c r="B47" s="34"/>
      <c r="C47" s="22" t="s">
        <v>119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8" t="s">
        <v>16</v>
      </c>
      <c r="L49" s="34"/>
    </row>
    <row r="50" spans="2:47" s="1" customFormat="1" ht="16.5" customHeight="1">
      <c r="B50" s="34"/>
      <c r="E50" s="334" t="str">
        <f>E7</f>
        <v>Zastávka Nemocnice</v>
      </c>
      <c r="F50" s="335"/>
      <c r="G50" s="335"/>
      <c r="H50" s="335"/>
      <c r="L50" s="34"/>
    </row>
    <row r="51" spans="2:47" ht="12" customHeight="1">
      <c r="B51" s="21"/>
      <c r="C51" s="28" t="s">
        <v>115</v>
      </c>
      <c r="L51" s="21"/>
    </row>
    <row r="52" spans="2:47" s="1" customFormat="1" ht="16.5" customHeight="1">
      <c r="B52" s="34"/>
      <c r="E52" s="334" t="s">
        <v>116</v>
      </c>
      <c r="F52" s="336"/>
      <c r="G52" s="336"/>
      <c r="H52" s="336"/>
      <c r="L52" s="34"/>
    </row>
    <row r="53" spans="2:47" s="1" customFormat="1" ht="12" customHeight="1">
      <c r="B53" s="34"/>
      <c r="C53" s="28" t="s">
        <v>117</v>
      </c>
      <c r="L53" s="34"/>
    </row>
    <row r="54" spans="2:47" s="1" customFormat="1" ht="16.5" customHeight="1">
      <c r="B54" s="34"/>
      <c r="E54" s="293" t="str">
        <f>E11</f>
        <v>01.4 - Základy pro vybavení</v>
      </c>
      <c r="F54" s="336"/>
      <c r="G54" s="336"/>
      <c r="H54" s="336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8" t="s">
        <v>22</v>
      </c>
      <c r="F56" s="26" t="str">
        <f>F14</f>
        <v>Liberec</v>
      </c>
      <c r="I56" s="28" t="s">
        <v>24</v>
      </c>
      <c r="J56" s="51" t="str">
        <f>IF(J14="","",J14)</f>
        <v>25. 9. 2024</v>
      </c>
      <c r="L56" s="34"/>
    </row>
    <row r="57" spans="2:47" s="1" customFormat="1" ht="6.95" customHeight="1">
      <c r="B57" s="34"/>
      <c r="L57" s="34"/>
    </row>
    <row r="58" spans="2:47" s="1" customFormat="1" ht="15.2" customHeight="1">
      <c r="B58" s="34"/>
      <c r="C58" s="28" t="s">
        <v>30</v>
      </c>
      <c r="F58" s="26" t="str">
        <f>E17</f>
        <v>Statutární město Liberec</v>
      </c>
      <c r="I58" s="28" t="s">
        <v>38</v>
      </c>
      <c r="J58" s="32" t="str">
        <f>E23</f>
        <v xml:space="preserve">STORING spol. s r.o. </v>
      </c>
      <c r="L58" s="34"/>
    </row>
    <row r="59" spans="2:47" s="1" customFormat="1" ht="15.2" customHeight="1">
      <c r="B59" s="34"/>
      <c r="C59" s="28" t="s">
        <v>36</v>
      </c>
      <c r="F59" s="26" t="str">
        <f>IF(E20="","",E20)</f>
        <v>Vyplň údaj</v>
      </c>
      <c r="I59" s="28" t="s">
        <v>43</v>
      </c>
      <c r="J59" s="32" t="str">
        <f>E26</f>
        <v xml:space="preserve">STORING spol. s r.o. 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2" t="s">
        <v>120</v>
      </c>
      <c r="D61" s="96"/>
      <c r="E61" s="96"/>
      <c r="F61" s="96"/>
      <c r="G61" s="96"/>
      <c r="H61" s="96"/>
      <c r="I61" s="96"/>
      <c r="J61" s="103" t="s">
        <v>121</v>
      </c>
      <c r="K61" s="96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4" t="s">
        <v>78</v>
      </c>
      <c r="J63" s="65">
        <f>J89</f>
        <v>0</v>
      </c>
      <c r="L63" s="34"/>
      <c r="AU63" s="18" t="s">
        <v>122</v>
      </c>
    </row>
    <row r="64" spans="2:47" s="8" customFormat="1" ht="24.95" customHeight="1">
      <c r="B64" s="105"/>
      <c r="D64" s="106" t="s">
        <v>123</v>
      </c>
      <c r="E64" s="107"/>
      <c r="F64" s="107"/>
      <c r="G64" s="107"/>
      <c r="H64" s="107"/>
      <c r="I64" s="107"/>
      <c r="J64" s="108">
        <f>J90</f>
        <v>0</v>
      </c>
      <c r="L64" s="105"/>
    </row>
    <row r="65" spans="2:12" s="9" customFormat="1" ht="19.899999999999999" customHeight="1">
      <c r="B65" s="109"/>
      <c r="D65" s="110" t="s">
        <v>124</v>
      </c>
      <c r="E65" s="111"/>
      <c r="F65" s="111"/>
      <c r="G65" s="111"/>
      <c r="H65" s="111"/>
      <c r="I65" s="111"/>
      <c r="J65" s="112">
        <f>J91</f>
        <v>0</v>
      </c>
      <c r="L65" s="109"/>
    </row>
    <row r="66" spans="2:12" s="9" customFormat="1" ht="19.899999999999999" customHeight="1">
      <c r="B66" s="109"/>
      <c r="D66" s="110" t="s">
        <v>125</v>
      </c>
      <c r="E66" s="111"/>
      <c r="F66" s="111"/>
      <c r="G66" s="111"/>
      <c r="H66" s="111"/>
      <c r="I66" s="111"/>
      <c r="J66" s="112">
        <f>J146</f>
        <v>0</v>
      </c>
      <c r="L66" s="109"/>
    </row>
    <row r="67" spans="2:12" s="9" customFormat="1" ht="19.899999999999999" customHeight="1">
      <c r="B67" s="109"/>
      <c r="D67" s="110" t="s">
        <v>131</v>
      </c>
      <c r="E67" s="111"/>
      <c r="F67" s="111"/>
      <c r="G67" s="111"/>
      <c r="H67" s="111"/>
      <c r="I67" s="111"/>
      <c r="J67" s="112">
        <f>J155</f>
        <v>0</v>
      </c>
      <c r="L67" s="109"/>
    </row>
    <row r="68" spans="2:12" s="1" customFormat="1" ht="21.75" customHeight="1">
      <c r="B68" s="34"/>
      <c r="L68" s="34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4"/>
    </row>
    <row r="73" spans="2:12" s="1" customFormat="1" ht="6.95" customHeight="1"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34"/>
    </row>
    <row r="74" spans="2:12" s="1" customFormat="1" ht="24.95" customHeight="1">
      <c r="B74" s="34"/>
      <c r="C74" s="22" t="s">
        <v>132</v>
      </c>
      <c r="L74" s="34"/>
    </row>
    <row r="75" spans="2:12" s="1" customFormat="1" ht="6.95" customHeight="1">
      <c r="B75" s="34"/>
      <c r="L75" s="34"/>
    </row>
    <row r="76" spans="2:12" s="1" customFormat="1" ht="12" customHeight="1">
      <c r="B76" s="34"/>
      <c r="C76" s="28" t="s">
        <v>16</v>
      </c>
      <c r="L76" s="34"/>
    </row>
    <row r="77" spans="2:12" s="1" customFormat="1" ht="16.5" customHeight="1">
      <c r="B77" s="34"/>
      <c r="E77" s="334" t="str">
        <f>E7</f>
        <v>Zastávka Nemocnice</v>
      </c>
      <c r="F77" s="335"/>
      <c r="G77" s="335"/>
      <c r="H77" s="335"/>
      <c r="L77" s="34"/>
    </row>
    <row r="78" spans="2:12" ht="12" customHeight="1">
      <c r="B78" s="21"/>
      <c r="C78" s="28" t="s">
        <v>115</v>
      </c>
      <c r="L78" s="21"/>
    </row>
    <row r="79" spans="2:12" s="1" customFormat="1" ht="16.5" customHeight="1">
      <c r="B79" s="34"/>
      <c r="E79" s="334" t="s">
        <v>116</v>
      </c>
      <c r="F79" s="336"/>
      <c r="G79" s="336"/>
      <c r="H79" s="336"/>
      <c r="L79" s="34"/>
    </row>
    <row r="80" spans="2:12" s="1" customFormat="1" ht="12" customHeight="1">
      <c r="B80" s="34"/>
      <c r="C80" s="28" t="s">
        <v>117</v>
      </c>
      <c r="L80" s="34"/>
    </row>
    <row r="81" spans="2:65" s="1" customFormat="1" ht="16.5" customHeight="1">
      <c r="B81" s="34"/>
      <c r="E81" s="293" t="str">
        <f>E11</f>
        <v>01.4 - Základy pro vybavení</v>
      </c>
      <c r="F81" s="336"/>
      <c r="G81" s="336"/>
      <c r="H81" s="336"/>
      <c r="L81" s="34"/>
    </row>
    <row r="82" spans="2:65" s="1" customFormat="1" ht="6.95" customHeight="1">
      <c r="B82" s="34"/>
      <c r="L82" s="34"/>
    </row>
    <row r="83" spans="2:65" s="1" customFormat="1" ht="12" customHeight="1">
      <c r="B83" s="34"/>
      <c r="C83" s="28" t="s">
        <v>22</v>
      </c>
      <c r="F83" s="26" t="str">
        <f>F14</f>
        <v>Liberec</v>
      </c>
      <c r="I83" s="28" t="s">
        <v>24</v>
      </c>
      <c r="J83" s="51" t="str">
        <f>IF(J14="","",J14)</f>
        <v>25. 9. 2024</v>
      </c>
      <c r="L83" s="34"/>
    </row>
    <row r="84" spans="2:65" s="1" customFormat="1" ht="6.95" customHeight="1">
      <c r="B84" s="34"/>
      <c r="L84" s="34"/>
    </row>
    <row r="85" spans="2:65" s="1" customFormat="1" ht="15.2" customHeight="1">
      <c r="B85" s="34"/>
      <c r="C85" s="28" t="s">
        <v>30</v>
      </c>
      <c r="F85" s="26" t="str">
        <f>E17</f>
        <v>Statutární město Liberec</v>
      </c>
      <c r="I85" s="28" t="s">
        <v>38</v>
      </c>
      <c r="J85" s="32" t="str">
        <f>E23</f>
        <v xml:space="preserve">STORING spol. s r.o. </v>
      </c>
      <c r="L85" s="34"/>
    </row>
    <row r="86" spans="2:65" s="1" customFormat="1" ht="15.2" customHeight="1">
      <c r="B86" s="34"/>
      <c r="C86" s="28" t="s">
        <v>36</v>
      </c>
      <c r="F86" s="26" t="str">
        <f>IF(E20="","",E20)</f>
        <v>Vyplň údaj</v>
      </c>
      <c r="I86" s="28" t="s">
        <v>43</v>
      </c>
      <c r="J86" s="32" t="str">
        <f>E26</f>
        <v xml:space="preserve">STORING spol. s r.o. </v>
      </c>
      <c r="L86" s="34"/>
    </row>
    <row r="87" spans="2:65" s="1" customFormat="1" ht="10.35" customHeight="1">
      <c r="B87" s="34"/>
      <c r="L87" s="34"/>
    </row>
    <row r="88" spans="2:65" s="10" customFormat="1" ht="29.25" customHeight="1">
      <c r="B88" s="113"/>
      <c r="C88" s="114" t="s">
        <v>133</v>
      </c>
      <c r="D88" s="115" t="s">
        <v>65</v>
      </c>
      <c r="E88" s="115" t="s">
        <v>61</v>
      </c>
      <c r="F88" s="115" t="s">
        <v>62</v>
      </c>
      <c r="G88" s="115" t="s">
        <v>134</v>
      </c>
      <c r="H88" s="115" t="s">
        <v>135</v>
      </c>
      <c r="I88" s="115" t="s">
        <v>136</v>
      </c>
      <c r="J88" s="115" t="s">
        <v>121</v>
      </c>
      <c r="K88" s="116" t="s">
        <v>137</v>
      </c>
      <c r="L88" s="113"/>
      <c r="M88" s="58" t="s">
        <v>79</v>
      </c>
      <c r="N88" s="59" t="s">
        <v>50</v>
      </c>
      <c r="O88" s="59" t="s">
        <v>138</v>
      </c>
      <c r="P88" s="59" t="s">
        <v>139</v>
      </c>
      <c r="Q88" s="59" t="s">
        <v>140</v>
      </c>
      <c r="R88" s="59" t="s">
        <v>141</v>
      </c>
      <c r="S88" s="59" t="s">
        <v>142</v>
      </c>
      <c r="T88" s="60" t="s">
        <v>143</v>
      </c>
    </row>
    <row r="89" spans="2:65" s="1" customFormat="1" ht="22.9" customHeight="1">
      <c r="B89" s="34"/>
      <c r="C89" s="63" t="s">
        <v>144</v>
      </c>
      <c r="J89" s="117">
        <f>BK89</f>
        <v>0</v>
      </c>
      <c r="L89" s="34"/>
      <c r="M89" s="61"/>
      <c r="N89" s="52"/>
      <c r="O89" s="52"/>
      <c r="P89" s="118">
        <f>P90</f>
        <v>0</v>
      </c>
      <c r="Q89" s="52"/>
      <c r="R89" s="118">
        <f>R90</f>
        <v>12.028990959999998</v>
      </c>
      <c r="S89" s="52"/>
      <c r="T89" s="119">
        <f>T90</f>
        <v>0</v>
      </c>
      <c r="AT89" s="18" t="s">
        <v>80</v>
      </c>
      <c r="AU89" s="18" t="s">
        <v>122</v>
      </c>
      <c r="BK89" s="120">
        <f>BK90</f>
        <v>0</v>
      </c>
    </row>
    <row r="90" spans="2:65" s="11" customFormat="1" ht="25.9" customHeight="1">
      <c r="B90" s="121"/>
      <c r="D90" s="122" t="s">
        <v>80</v>
      </c>
      <c r="E90" s="123" t="s">
        <v>145</v>
      </c>
      <c r="F90" s="123" t="s">
        <v>146</v>
      </c>
      <c r="I90" s="124"/>
      <c r="J90" s="125">
        <f>BK90</f>
        <v>0</v>
      </c>
      <c r="L90" s="121"/>
      <c r="M90" s="126"/>
      <c r="P90" s="127">
        <f>P91+P146+P155</f>
        <v>0</v>
      </c>
      <c r="R90" s="127">
        <f>R91+R146+R155</f>
        <v>12.028990959999998</v>
      </c>
      <c r="T90" s="128">
        <f>T91+T146+T155</f>
        <v>0</v>
      </c>
      <c r="AR90" s="122" t="s">
        <v>88</v>
      </c>
      <c r="AT90" s="129" t="s">
        <v>80</v>
      </c>
      <c r="AU90" s="129" t="s">
        <v>81</v>
      </c>
      <c r="AY90" s="122" t="s">
        <v>147</v>
      </c>
      <c r="BK90" s="130">
        <f>BK91+BK146+BK155</f>
        <v>0</v>
      </c>
    </row>
    <row r="91" spans="2:65" s="11" customFormat="1" ht="22.9" customHeight="1">
      <c r="B91" s="121"/>
      <c r="D91" s="122" t="s">
        <v>80</v>
      </c>
      <c r="E91" s="131" t="s">
        <v>88</v>
      </c>
      <c r="F91" s="131" t="s">
        <v>148</v>
      </c>
      <c r="I91" s="124"/>
      <c r="J91" s="132">
        <f>BK91</f>
        <v>0</v>
      </c>
      <c r="L91" s="121"/>
      <c r="M91" s="126"/>
      <c r="P91" s="127">
        <f>SUM(P92:P145)</f>
        <v>0</v>
      </c>
      <c r="R91" s="127">
        <f>SUM(R92:R145)</f>
        <v>0</v>
      </c>
      <c r="T91" s="128">
        <f>SUM(T92:T145)</f>
        <v>0</v>
      </c>
      <c r="AR91" s="122" t="s">
        <v>88</v>
      </c>
      <c r="AT91" s="129" t="s">
        <v>80</v>
      </c>
      <c r="AU91" s="129" t="s">
        <v>88</v>
      </c>
      <c r="AY91" s="122" t="s">
        <v>147</v>
      </c>
      <c r="BK91" s="130">
        <f>SUM(BK92:BK145)</f>
        <v>0</v>
      </c>
    </row>
    <row r="92" spans="2:65" s="1" customFormat="1" ht="24.2" customHeight="1">
      <c r="B92" s="34"/>
      <c r="C92" s="133" t="s">
        <v>88</v>
      </c>
      <c r="D92" s="133" t="s">
        <v>149</v>
      </c>
      <c r="E92" s="134" t="s">
        <v>1063</v>
      </c>
      <c r="F92" s="135" t="s">
        <v>1064</v>
      </c>
      <c r="G92" s="136" t="s">
        <v>198</v>
      </c>
      <c r="H92" s="137">
        <v>4.8079999999999998</v>
      </c>
      <c r="I92" s="138"/>
      <c r="J92" s="139">
        <f>ROUND(I92*H92,2)</f>
        <v>0</v>
      </c>
      <c r="K92" s="135" t="s">
        <v>153</v>
      </c>
      <c r="L92" s="34"/>
      <c r="M92" s="140" t="s">
        <v>79</v>
      </c>
      <c r="N92" s="141" t="s">
        <v>51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154</v>
      </c>
      <c r="AT92" s="144" t="s">
        <v>149</v>
      </c>
      <c r="AU92" s="144" t="s">
        <v>90</v>
      </c>
      <c r="AY92" s="18" t="s">
        <v>147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88</v>
      </c>
      <c r="BK92" s="145">
        <f>ROUND(I92*H92,2)</f>
        <v>0</v>
      </c>
      <c r="BL92" s="18" t="s">
        <v>154</v>
      </c>
      <c r="BM92" s="144" t="s">
        <v>1065</v>
      </c>
    </row>
    <row r="93" spans="2:65" s="1" customFormat="1" ht="11.25">
      <c r="B93" s="34"/>
      <c r="D93" s="146" t="s">
        <v>156</v>
      </c>
      <c r="F93" s="147" t="s">
        <v>1066</v>
      </c>
      <c r="I93" s="148"/>
      <c r="L93" s="34"/>
      <c r="M93" s="149"/>
      <c r="T93" s="55"/>
      <c r="AT93" s="18" t="s">
        <v>156</v>
      </c>
      <c r="AU93" s="18" t="s">
        <v>90</v>
      </c>
    </row>
    <row r="94" spans="2:65" s="13" customFormat="1" ht="11.25">
      <c r="B94" s="157"/>
      <c r="D94" s="151" t="s">
        <v>158</v>
      </c>
      <c r="E94" s="158" t="s">
        <v>79</v>
      </c>
      <c r="F94" s="159" t="s">
        <v>1067</v>
      </c>
      <c r="H94" s="160">
        <v>4.8079999999999998</v>
      </c>
      <c r="I94" s="161"/>
      <c r="L94" s="157"/>
      <c r="M94" s="162"/>
      <c r="T94" s="163"/>
      <c r="AT94" s="158" t="s">
        <v>158</v>
      </c>
      <c r="AU94" s="158" t="s">
        <v>90</v>
      </c>
      <c r="AV94" s="13" t="s">
        <v>90</v>
      </c>
      <c r="AW94" s="13" t="s">
        <v>42</v>
      </c>
      <c r="AX94" s="13" t="s">
        <v>88</v>
      </c>
      <c r="AY94" s="158" t="s">
        <v>147</v>
      </c>
    </row>
    <row r="95" spans="2:65" s="1" customFormat="1" ht="11.25">
      <c r="B95" s="34"/>
      <c r="D95" s="151" t="s">
        <v>1068</v>
      </c>
      <c r="F95" s="192" t="s">
        <v>1069</v>
      </c>
      <c r="L95" s="34"/>
      <c r="M95" s="149"/>
      <c r="T95" s="55"/>
      <c r="AU95" s="18" t="s">
        <v>90</v>
      </c>
    </row>
    <row r="96" spans="2:65" s="1" customFormat="1" ht="11.25">
      <c r="B96" s="34"/>
      <c r="D96" s="151" t="s">
        <v>1068</v>
      </c>
      <c r="F96" s="193" t="s">
        <v>1070</v>
      </c>
      <c r="H96" s="194">
        <v>4.5599999999999996</v>
      </c>
      <c r="L96" s="34"/>
      <c r="M96" s="149"/>
      <c r="T96" s="55"/>
      <c r="AU96" s="18" t="s">
        <v>90</v>
      </c>
    </row>
    <row r="97" spans="2:65" s="1" customFormat="1" ht="11.25">
      <c r="B97" s="34"/>
      <c r="D97" s="151" t="s">
        <v>1068</v>
      </c>
      <c r="F97" s="193" t="s">
        <v>1071</v>
      </c>
      <c r="H97" s="194">
        <v>0.12</v>
      </c>
      <c r="L97" s="34"/>
      <c r="M97" s="149"/>
      <c r="T97" s="55"/>
      <c r="AU97" s="18" t="s">
        <v>90</v>
      </c>
    </row>
    <row r="98" spans="2:65" s="1" customFormat="1" ht="11.25">
      <c r="B98" s="34"/>
      <c r="D98" s="151" t="s">
        <v>1068</v>
      </c>
      <c r="F98" s="193" t="s">
        <v>1072</v>
      </c>
      <c r="H98" s="194">
        <v>0.128</v>
      </c>
      <c r="L98" s="34"/>
      <c r="M98" s="149"/>
      <c r="T98" s="55"/>
      <c r="AU98" s="18" t="s">
        <v>90</v>
      </c>
    </row>
    <row r="99" spans="2:65" s="1" customFormat="1" ht="11.25">
      <c r="B99" s="34"/>
      <c r="D99" s="151" t="s">
        <v>1068</v>
      </c>
      <c r="F99" s="193" t="s">
        <v>235</v>
      </c>
      <c r="H99" s="194">
        <v>4.8079999999999998</v>
      </c>
      <c r="L99" s="34"/>
      <c r="M99" s="149"/>
      <c r="T99" s="55"/>
      <c r="AU99" s="18" t="s">
        <v>90</v>
      </c>
    </row>
    <row r="100" spans="2:65" s="1" customFormat="1" ht="37.9" customHeight="1">
      <c r="B100" s="34"/>
      <c r="C100" s="133" t="s">
        <v>90</v>
      </c>
      <c r="D100" s="133" t="s">
        <v>149</v>
      </c>
      <c r="E100" s="134" t="s">
        <v>226</v>
      </c>
      <c r="F100" s="135" t="s">
        <v>227</v>
      </c>
      <c r="G100" s="136" t="s">
        <v>198</v>
      </c>
      <c r="H100" s="137">
        <v>4.8079999999999998</v>
      </c>
      <c r="I100" s="138"/>
      <c r="J100" s="139">
        <f>ROUND(I100*H100,2)</f>
        <v>0</v>
      </c>
      <c r="K100" s="135" t="s">
        <v>153</v>
      </c>
      <c r="L100" s="34"/>
      <c r="M100" s="140" t="s">
        <v>79</v>
      </c>
      <c r="N100" s="141" t="s">
        <v>51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154</v>
      </c>
      <c r="AT100" s="144" t="s">
        <v>149</v>
      </c>
      <c r="AU100" s="144" t="s">
        <v>90</v>
      </c>
      <c r="AY100" s="18" t="s">
        <v>147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88</v>
      </c>
      <c r="BK100" s="145">
        <f>ROUND(I100*H100,2)</f>
        <v>0</v>
      </c>
      <c r="BL100" s="18" t="s">
        <v>154</v>
      </c>
      <c r="BM100" s="144" t="s">
        <v>1073</v>
      </c>
    </row>
    <row r="101" spans="2:65" s="1" customFormat="1" ht="11.25">
      <c r="B101" s="34"/>
      <c r="D101" s="146" t="s">
        <v>156</v>
      </c>
      <c r="F101" s="147" t="s">
        <v>229</v>
      </c>
      <c r="I101" s="148"/>
      <c r="L101" s="34"/>
      <c r="M101" s="149"/>
      <c r="T101" s="55"/>
      <c r="AT101" s="18" t="s">
        <v>156</v>
      </c>
      <c r="AU101" s="18" t="s">
        <v>90</v>
      </c>
    </row>
    <row r="102" spans="2:65" s="13" customFormat="1" ht="11.25">
      <c r="B102" s="157"/>
      <c r="D102" s="151" t="s">
        <v>158</v>
      </c>
      <c r="E102" s="158" t="s">
        <v>79</v>
      </c>
      <c r="F102" s="159" t="s">
        <v>1067</v>
      </c>
      <c r="H102" s="160">
        <v>4.8079999999999998</v>
      </c>
      <c r="I102" s="161"/>
      <c r="L102" s="157"/>
      <c r="M102" s="162"/>
      <c r="T102" s="163"/>
      <c r="AT102" s="158" t="s">
        <v>158</v>
      </c>
      <c r="AU102" s="158" t="s">
        <v>90</v>
      </c>
      <c r="AV102" s="13" t="s">
        <v>90</v>
      </c>
      <c r="AW102" s="13" t="s">
        <v>42</v>
      </c>
      <c r="AX102" s="13" t="s">
        <v>88</v>
      </c>
      <c r="AY102" s="158" t="s">
        <v>147</v>
      </c>
    </row>
    <row r="103" spans="2:65" s="1" customFormat="1" ht="11.25">
      <c r="B103" s="34"/>
      <c r="D103" s="151" t="s">
        <v>1068</v>
      </c>
      <c r="F103" s="192" t="s">
        <v>1069</v>
      </c>
      <c r="L103" s="34"/>
      <c r="M103" s="149"/>
      <c r="T103" s="55"/>
      <c r="AU103" s="18" t="s">
        <v>90</v>
      </c>
    </row>
    <row r="104" spans="2:65" s="1" customFormat="1" ht="11.25">
      <c r="B104" s="34"/>
      <c r="D104" s="151" t="s">
        <v>1068</v>
      </c>
      <c r="F104" s="193" t="s">
        <v>1070</v>
      </c>
      <c r="H104" s="194">
        <v>4.5599999999999996</v>
      </c>
      <c r="L104" s="34"/>
      <c r="M104" s="149"/>
      <c r="T104" s="55"/>
      <c r="AU104" s="18" t="s">
        <v>90</v>
      </c>
    </row>
    <row r="105" spans="2:65" s="1" customFormat="1" ht="11.25">
      <c r="B105" s="34"/>
      <c r="D105" s="151" t="s">
        <v>1068</v>
      </c>
      <c r="F105" s="193" t="s">
        <v>1071</v>
      </c>
      <c r="H105" s="194">
        <v>0.12</v>
      </c>
      <c r="L105" s="34"/>
      <c r="M105" s="149"/>
      <c r="T105" s="55"/>
      <c r="AU105" s="18" t="s">
        <v>90</v>
      </c>
    </row>
    <row r="106" spans="2:65" s="1" customFormat="1" ht="11.25">
      <c r="B106" s="34"/>
      <c r="D106" s="151" t="s">
        <v>1068</v>
      </c>
      <c r="F106" s="193" t="s">
        <v>1072</v>
      </c>
      <c r="H106" s="194">
        <v>0.128</v>
      </c>
      <c r="L106" s="34"/>
      <c r="M106" s="149"/>
      <c r="T106" s="55"/>
      <c r="AU106" s="18" t="s">
        <v>90</v>
      </c>
    </row>
    <row r="107" spans="2:65" s="1" customFormat="1" ht="11.25">
      <c r="B107" s="34"/>
      <c r="D107" s="151" t="s">
        <v>1068</v>
      </c>
      <c r="F107" s="193" t="s">
        <v>235</v>
      </c>
      <c r="H107" s="194">
        <v>4.8079999999999998</v>
      </c>
      <c r="L107" s="34"/>
      <c r="M107" s="149"/>
      <c r="T107" s="55"/>
      <c r="AU107" s="18" t="s">
        <v>90</v>
      </c>
    </row>
    <row r="108" spans="2:65" s="1" customFormat="1" ht="37.9" customHeight="1">
      <c r="B108" s="34"/>
      <c r="C108" s="133" t="s">
        <v>167</v>
      </c>
      <c r="D108" s="133" t="s">
        <v>149</v>
      </c>
      <c r="E108" s="134" t="s">
        <v>237</v>
      </c>
      <c r="F108" s="135" t="s">
        <v>238</v>
      </c>
      <c r="G108" s="136" t="s">
        <v>198</v>
      </c>
      <c r="H108" s="137">
        <v>4.8079999999999998</v>
      </c>
      <c r="I108" s="138"/>
      <c r="J108" s="139">
        <f>ROUND(I108*H108,2)</f>
        <v>0</v>
      </c>
      <c r="K108" s="135" t="s">
        <v>153</v>
      </c>
      <c r="L108" s="34"/>
      <c r="M108" s="140" t="s">
        <v>79</v>
      </c>
      <c r="N108" s="141" t="s">
        <v>51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154</v>
      </c>
      <c r="AT108" s="144" t="s">
        <v>149</v>
      </c>
      <c r="AU108" s="144" t="s">
        <v>90</v>
      </c>
      <c r="AY108" s="18" t="s">
        <v>147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88</v>
      </c>
      <c r="BK108" s="145">
        <f>ROUND(I108*H108,2)</f>
        <v>0</v>
      </c>
      <c r="BL108" s="18" t="s">
        <v>154</v>
      </c>
      <c r="BM108" s="144" t="s">
        <v>1074</v>
      </c>
    </row>
    <row r="109" spans="2:65" s="1" customFormat="1" ht="11.25">
      <c r="B109" s="34"/>
      <c r="D109" s="146" t="s">
        <v>156</v>
      </c>
      <c r="F109" s="147" t="s">
        <v>240</v>
      </c>
      <c r="I109" s="148"/>
      <c r="L109" s="34"/>
      <c r="M109" s="149"/>
      <c r="T109" s="55"/>
      <c r="AT109" s="18" t="s">
        <v>156</v>
      </c>
      <c r="AU109" s="18" t="s">
        <v>90</v>
      </c>
    </row>
    <row r="110" spans="2:65" s="13" customFormat="1" ht="11.25">
      <c r="B110" s="157"/>
      <c r="D110" s="151" t="s">
        <v>158</v>
      </c>
      <c r="E110" s="158" t="s">
        <v>79</v>
      </c>
      <c r="F110" s="159" t="s">
        <v>1067</v>
      </c>
      <c r="H110" s="160">
        <v>4.8079999999999998</v>
      </c>
      <c r="I110" s="161"/>
      <c r="L110" s="157"/>
      <c r="M110" s="162"/>
      <c r="T110" s="163"/>
      <c r="AT110" s="158" t="s">
        <v>158</v>
      </c>
      <c r="AU110" s="158" t="s">
        <v>90</v>
      </c>
      <c r="AV110" s="13" t="s">
        <v>90</v>
      </c>
      <c r="AW110" s="13" t="s">
        <v>42</v>
      </c>
      <c r="AX110" s="13" t="s">
        <v>88</v>
      </c>
      <c r="AY110" s="158" t="s">
        <v>147</v>
      </c>
    </row>
    <row r="111" spans="2:65" s="1" customFormat="1" ht="11.25">
      <c r="B111" s="34"/>
      <c r="D111" s="151" t="s">
        <v>1068</v>
      </c>
      <c r="F111" s="192" t="s">
        <v>1069</v>
      </c>
      <c r="L111" s="34"/>
      <c r="M111" s="149"/>
      <c r="T111" s="55"/>
      <c r="AU111" s="18" t="s">
        <v>90</v>
      </c>
    </row>
    <row r="112" spans="2:65" s="1" customFormat="1" ht="11.25">
      <c r="B112" s="34"/>
      <c r="D112" s="151" t="s">
        <v>1068</v>
      </c>
      <c r="F112" s="193" t="s">
        <v>1070</v>
      </c>
      <c r="H112" s="194">
        <v>4.5599999999999996</v>
      </c>
      <c r="L112" s="34"/>
      <c r="M112" s="149"/>
      <c r="T112" s="55"/>
      <c r="AU112" s="18" t="s">
        <v>90</v>
      </c>
    </row>
    <row r="113" spans="2:65" s="1" customFormat="1" ht="11.25">
      <c r="B113" s="34"/>
      <c r="D113" s="151" t="s">
        <v>1068</v>
      </c>
      <c r="F113" s="193" t="s">
        <v>1071</v>
      </c>
      <c r="H113" s="194">
        <v>0.12</v>
      </c>
      <c r="L113" s="34"/>
      <c r="M113" s="149"/>
      <c r="T113" s="55"/>
      <c r="AU113" s="18" t="s">
        <v>90</v>
      </c>
    </row>
    <row r="114" spans="2:65" s="1" customFormat="1" ht="11.25">
      <c r="B114" s="34"/>
      <c r="D114" s="151" t="s">
        <v>1068</v>
      </c>
      <c r="F114" s="193" t="s">
        <v>1072</v>
      </c>
      <c r="H114" s="194">
        <v>0.128</v>
      </c>
      <c r="L114" s="34"/>
      <c r="M114" s="149"/>
      <c r="T114" s="55"/>
      <c r="AU114" s="18" t="s">
        <v>90</v>
      </c>
    </row>
    <row r="115" spans="2:65" s="1" customFormat="1" ht="11.25">
      <c r="B115" s="34"/>
      <c r="D115" s="151" t="s">
        <v>1068</v>
      </c>
      <c r="F115" s="193" t="s">
        <v>235</v>
      </c>
      <c r="H115" s="194">
        <v>4.8079999999999998</v>
      </c>
      <c r="L115" s="34"/>
      <c r="M115" s="149"/>
      <c r="T115" s="55"/>
      <c r="AU115" s="18" t="s">
        <v>90</v>
      </c>
    </row>
    <row r="116" spans="2:65" s="1" customFormat="1" ht="37.9" customHeight="1">
      <c r="B116" s="34"/>
      <c r="C116" s="133" t="s">
        <v>154</v>
      </c>
      <c r="D116" s="133" t="s">
        <v>149</v>
      </c>
      <c r="E116" s="134" t="s">
        <v>245</v>
      </c>
      <c r="F116" s="135" t="s">
        <v>246</v>
      </c>
      <c r="G116" s="136" t="s">
        <v>198</v>
      </c>
      <c r="H116" s="137">
        <v>96.16</v>
      </c>
      <c r="I116" s="138"/>
      <c r="J116" s="139">
        <f>ROUND(I116*H116,2)</f>
        <v>0</v>
      </c>
      <c r="K116" s="135" t="s">
        <v>153</v>
      </c>
      <c r="L116" s="34"/>
      <c r="M116" s="140" t="s">
        <v>79</v>
      </c>
      <c r="N116" s="141" t="s">
        <v>51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154</v>
      </c>
      <c r="AT116" s="144" t="s">
        <v>149</v>
      </c>
      <c r="AU116" s="144" t="s">
        <v>90</v>
      </c>
      <c r="AY116" s="18" t="s">
        <v>147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88</v>
      </c>
      <c r="BK116" s="145">
        <f>ROUND(I116*H116,2)</f>
        <v>0</v>
      </c>
      <c r="BL116" s="18" t="s">
        <v>154</v>
      </c>
      <c r="BM116" s="144" t="s">
        <v>1075</v>
      </c>
    </row>
    <row r="117" spans="2:65" s="1" customFormat="1" ht="11.25">
      <c r="B117" s="34"/>
      <c r="D117" s="146" t="s">
        <v>156</v>
      </c>
      <c r="F117" s="147" t="s">
        <v>248</v>
      </c>
      <c r="I117" s="148"/>
      <c r="L117" s="34"/>
      <c r="M117" s="149"/>
      <c r="T117" s="55"/>
      <c r="AT117" s="18" t="s">
        <v>156</v>
      </c>
      <c r="AU117" s="18" t="s">
        <v>90</v>
      </c>
    </row>
    <row r="118" spans="2:65" s="12" customFormat="1" ht="11.25">
      <c r="B118" s="150"/>
      <c r="D118" s="151" t="s">
        <v>158</v>
      </c>
      <c r="E118" s="152" t="s">
        <v>79</v>
      </c>
      <c r="F118" s="153" t="s">
        <v>1076</v>
      </c>
      <c r="H118" s="152" t="s">
        <v>79</v>
      </c>
      <c r="I118" s="154"/>
      <c r="L118" s="150"/>
      <c r="M118" s="155"/>
      <c r="T118" s="156"/>
      <c r="AT118" s="152" t="s">
        <v>158</v>
      </c>
      <c r="AU118" s="152" t="s">
        <v>90</v>
      </c>
      <c r="AV118" s="12" t="s">
        <v>88</v>
      </c>
      <c r="AW118" s="12" t="s">
        <v>42</v>
      </c>
      <c r="AX118" s="12" t="s">
        <v>81</v>
      </c>
      <c r="AY118" s="152" t="s">
        <v>147</v>
      </c>
    </row>
    <row r="119" spans="2:65" s="13" customFormat="1" ht="11.25">
      <c r="B119" s="157"/>
      <c r="D119" s="151" t="s">
        <v>158</v>
      </c>
      <c r="E119" s="158" t="s">
        <v>79</v>
      </c>
      <c r="F119" s="159" t="s">
        <v>1077</v>
      </c>
      <c r="H119" s="160">
        <v>96.16</v>
      </c>
      <c r="I119" s="161"/>
      <c r="L119" s="157"/>
      <c r="M119" s="162"/>
      <c r="T119" s="163"/>
      <c r="AT119" s="158" t="s">
        <v>158</v>
      </c>
      <c r="AU119" s="158" t="s">
        <v>90</v>
      </c>
      <c r="AV119" s="13" t="s">
        <v>90</v>
      </c>
      <c r="AW119" s="13" t="s">
        <v>42</v>
      </c>
      <c r="AX119" s="13" t="s">
        <v>88</v>
      </c>
      <c r="AY119" s="158" t="s">
        <v>147</v>
      </c>
    </row>
    <row r="120" spans="2:65" s="1" customFormat="1" ht="11.25">
      <c r="B120" s="34"/>
      <c r="D120" s="151" t="s">
        <v>1068</v>
      </c>
      <c r="F120" s="192" t="s">
        <v>1069</v>
      </c>
      <c r="L120" s="34"/>
      <c r="M120" s="149"/>
      <c r="T120" s="55"/>
      <c r="AU120" s="18" t="s">
        <v>90</v>
      </c>
    </row>
    <row r="121" spans="2:65" s="1" customFormat="1" ht="11.25">
      <c r="B121" s="34"/>
      <c r="D121" s="151" t="s">
        <v>1068</v>
      </c>
      <c r="F121" s="193" t="s">
        <v>1070</v>
      </c>
      <c r="H121" s="194">
        <v>4.5599999999999996</v>
      </c>
      <c r="L121" s="34"/>
      <c r="M121" s="149"/>
      <c r="T121" s="55"/>
      <c r="AU121" s="18" t="s">
        <v>90</v>
      </c>
    </row>
    <row r="122" spans="2:65" s="1" customFormat="1" ht="11.25">
      <c r="B122" s="34"/>
      <c r="D122" s="151" t="s">
        <v>1068</v>
      </c>
      <c r="F122" s="193" t="s">
        <v>1071</v>
      </c>
      <c r="H122" s="194">
        <v>0.12</v>
      </c>
      <c r="L122" s="34"/>
      <c r="M122" s="149"/>
      <c r="T122" s="55"/>
      <c r="AU122" s="18" t="s">
        <v>90</v>
      </c>
    </row>
    <row r="123" spans="2:65" s="1" customFormat="1" ht="11.25">
      <c r="B123" s="34"/>
      <c r="D123" s="151" t="s">
        <v>1068</v>
      </c>
      <c r="F123" s="193" t="s">
        <v>1072</v>
      </c>
      <c r="H123" s="194">
        <v>0.128</v>
      </c>
      <c r="L123" s="34"/>
      <c r="M123" s="149"/>
      <c r="T123" s="55"/>
      <c r="AU123" s="18" t="s">
        <v>90</v>
      </c>
    </row>
    <row r="124" spans="2:65" s="1" customFormat="1" ht="11.25">
      <c r="B124" s="34"/>
      <c r="D124" s="151" t="s">
        <v>1068</v>
      </c>
      <c r="F124" s="193" t="s">
        <v>235</v>
      </c>
      <c r="H124" s="194">
        <v>4.8079999999999998</v>
      </c>
      <c r="L124" s="34"/>
      <c r="M124" s="149"/>
      <c r="T124" s="55"/>
      <c r="AU124" s="18" t="s">
        <v>90</v>
      </c>
    </row>
    <row r="125" spans="2:65" s="1" customFormat="1" ht="24.2" customHeight="1">
      <c r="B125" s="34"/>
      <c r="C125" s="133" t="s">
        <v>180</v>
      </c>
      <c r="D125" s="133" t="s">
        <v>149</v>
      </c>
      <c r="E125" s="134" t="s">
        <v>252</v>
      </c>
      <c r="F125" s="135" t="s">
        <v>253</v>
      </c>
      <c r="G125" s="136" t="s">
        <v>198</v>
      </c>
      <c r="H125" s="137">
        <v>4.8079999999999998</v>
      </c>
      <c r="I125" s="138"/>
      <c r="J125" s="139">
        <f>ROUND(I125*H125,2)</f>
        <v>0</v>
      </c>
      <c r="K125" s="135" t="s">
        <v>153</v>
      </c>
      <c r="L125" s="34"/>
      <c r="M125" s="140" t="s">
        <v>79</v>
      </c>
      <c r="N125" s="141" t="s">
        <v>51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154</v>
      </c>
      <c r="AT125" s="144" t="s">
        <v>149</v>
      </c>
      <c r="AU125" s="144" t="s">
        <v>90</v>
      </c>
      <c r="AY125" s="18" t="s">
        <v>147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88</v>
      </c>
      <c r="BK125" s="145">
        <f>ROUND(I125*H125,2)</f>
        <v>0</v>
      </c>
      <c r="BL125" s="18" t="s">
        <v>154</v>
      </c>
      <c r="BM125" s="144" t="s">
        <v>1078</v>
      </c>
    </row>
    <row r="126" spans="2:65" s="1" customFormat="1" ht="11.25">
      <c r="B126" s="34"/>
      <c r="D126" s="146" t="s">
        <v>156</v>
      </c>
      <c r="F126" s="147" t="s">
        <v>255</v>
      </c>
      <c r="I126" s="148"/>
      <c r="L126" s="34"/>
      <c r="M126" s="149"/>
      <c r="T126" s="55"/>
      <c r="AT126" s="18" t="s">
        <v>156</v>
      </c>
      <c r="AU126" s="18" t="s">
        <v>90</v>
      </c>
    </row>
    <row r="127" spans="2:65" s="13" customFormat="1" ht="11.25">
      <c r="B127" s="157"/>
      <c r="D127" s="151" t="s">
        <v>158</v>
      </c>
      <c r="E127" s="158" t="s">
        <v>79</v>
      </c>
      <c r="F127" s="159" t="s">
        <v>1067</v>
      </c>
      <c r="H127" s="160">
        <v>4.8079999999999998</v>
      </c>
      <c r="I127" s="161"/>
      <c r="L127" s="157"/>
      <c r="M127" s="162"/>
      <c r="T127" s="163"/>
      <c r="AT127" s="158" t="s">
        <v>158</v>
      </c>
      <c r="AU127" s="158" t="s">
        <v>90</v>
      </c>
      <c r="AV127" s="13" t="s">
        <v>90</v>
      </c>
      <c r="AW127" s="13" t="s">
        <v>42</v>
      </c>
      <c r="AX127" s="13" t="s">
        <v>88</v>
      </c>
      <c r="AY127" s="158" t="s">
        <v>147</v>
      </c>
    </row>
    <row r="128" spans="2:65" s="1" customFormat="1" ht="11.25">
      <c r="B128" s="34"/>
      <c r="D128" s="151" t="s">
        <v>1068</v>
      </c>
      <c r="F128" s="192" t="s">
        <v>1069</v>
      </c>
      <c r="L128" s="34"/>
      <c r="M128" s="149"/>
      <c r="T128" s="55"/>
      <c r="AU128" s="18" t="s">
        <v>90</v>
      </c>
    </row>
    <row r="129" spans="2:65" s="1" customFormat="1" ht="11.25">
      <c r="B129" s="34"/>
      <c r="D129" s="151" t="s">
        <v>1068</v>
      </c>
      <c r="F129" s="193" t="s">
        <v>1070</v>
      </c>
      <c r="H129" s="194">
        <v>4.5599999999999996</v>
      </c>
      <c r="L129" s="34"/>
      <c r="M129" s="149"/>
      <c r="T129" s="55"/>
      <c r="AU129" s="18" t="s">
        <v>90</v>
      </c>
    </row>
    <row r="130" spans="2:65" s="1" customFormat="1" ht="11.25">
      <c r="B130" s="34"/>
      <c r="D130" s="151" t="s">
        <v>1068</v>
      </c>
      <c r="F130" s="193" t="s">
        <v>1071</v>
      </c>
      <c r="H130" s="194">
        <v>0.12</v>
      </c>
      <c r="L130" s="34"/>
      <c r="M130" s="149"/>
      <c r="T130" s="55"/>
      <c r="AU130" s="18" t="s">
        <v>90</v>
      </c>
    </row>
    <row r="131" spans="2:65" s="1" customFormat="1" ht="11.25">
      <c r="B131" s="34"/>
      <c r="D131" s="151" t="s">
        <v>1068</v>
      </c>
      <c r="F131" s="193" t="s">
        <v>1072</v>
      </c>
      <c r="H131" s="194">
        <v>0.128</v>
      </c>
      <c r="L131" s="34"/>
      <c r="M131" s="149"/>
      <c r="T131" s="55"/>
      <c r="AU131" s="18" t="s">
        <v>90</v>
      </c>
    </row>
    <row r="132" spans="2:65" s="1" customFormat="1" ht="11.25">
      <c r="B132" s="34"/>
      <c r="D132" s="151" t="s">
        <v>1068</v>
      </c>
      <c r="F132" s="193" t="s">
        <v>235</v>
      </c>
      <c r="H132" s="194">
        <v>4.8079999999999998</v>
      </c>
      <c r="L132" s="34"/>
      <c r="M132" s="149"/>
      <c r="T132" s="55"/>
      <c r="AU132" s="18" t="s">
        <v>90</v>
      </c>
    </row>
    <row r="133" spans="2:65" s="1" customFormat="1" ht="33" customHeight="1">
      <c r="B133" s="34"/>
      <c r="C133" s="133" t="s">
        <v>187</v>
      </c>
      <c r="D133" s="133" t="s">
        <v>149</v>
      </c>
      <c r="E133" s="134" t="s">
        <v>258</v>
      </c>
      <c r="F133" s="135" t="s">
        <v>259</v>
      </c>
      <c r="G133" s="136" t="s">
        <v>260</v>
      </c>
      <c r="H133" s="137">
        <v>9.6159999999999997</v>
      </c>
      <c r="I133" s="138"/>
      <c r="J133" s="139">
        <f>ROUND(I133*H133,2)</f>
        <v>0</v>
      </c>
      <c r="K133" s="135" t="s">
        <v>153</v>
      </c>
      <c r="L133" s="34"/>
      <c r="M133" s="140" t="s">
        <v>79</v>
      </c>
      <c r="N133" s="141" t="s">
        <v>51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154</v>
      </c>
      <c r="AT133" s="144" t="s">
        <v>149</v>
      </c>
      <c r="AU133" s="144" t="s">
        <v>90</v>
      </c>
      <c r="AY133" s="18" t="s">
        <v>147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88</v>
      </c>
      <c r="BK133" s="145">
        <f>ROUND(I133*H133,2)</f>
        <v>0</v>
      </c>
      <c r="BL133" s="18" t="s">
        <v>154</v>
      </c>
      <c r="BM133" s="144" t="s">
        <v>1079</v>
      </c>
    </row>
    <row r="134" spans="2:65" s="1" customFormat="1" ht="11.25">
      <c r="B134" s="34"/>
      <c r="D134" s="146" t="s">
        <v>156</v>
      </c>
      <c r="F134" s="147" t="s">
        <v>262</v>
      </c>
      <c r="I134" s="148"/>
      <c r="L134" s="34"/>
      <c r="M134" s="149"/>
      <c r="T134" s="55"/>
      <c r="AT134" s="18" t="s">
        <v>156</v>
      </c>
      <c r="AU134" s="18" t="s">
        <v>90</v>
      </c>
    </row>
    <row r="135" spans="2:65" s="12" customFormat="1" ht="11.25">
      <c r="B135" s="150"/>
      <c r="D135" s="151" t="s">
        <v>158</v>
      </c>
      <c r="E135" s="152" t="s">
        <v>79</v>
      </c>
      <c r="F135" s="153" t="s">
        <v>241</v>
      </c>
      <c r="H135" s="152" t="s">
        <v>79</v>
      </c>
      <c r="I135" s="154"/>
      <c r="L135" s="150"/>
      <c r="M135" s="155"/>
      <c r="T135" s="156"/>
      <c r="AT135" s="152" t="s">
        <v>158</v>
      </c>
      <c r="AU135" s="152" t="s">
        <v>90</v>
      </c>
      <c r="AV135" s="12" t="s">
        <v>88</v>
      </c>
      <c r="AW135" s="12" t="s">
        <v>42</v>
      </c>
      <c r="AX135" s="12" t="s">
        <v>81</v>
      </c>
      <c r="AY135" s="152" t="s">
        <v>147</v>
      </c>
    </row>
    <row r="136" spans="2:65" s="13" customFormat="1" ht="11.25">
      <c r="B136" s="157"/>
      <c r="D136" s="151" t="s">
        <v>158</v>
      </c>
      <c r="E136" s="158" t="s">
        <v>79</v>
      </c>
      <c r="F136" s="159" t="s">
        <v>1080</v>
      </c>
      <c r="H136" s="160">
        <v>9.6159999999999997</v>
      </c>
      <c r="I136" s="161"/>
      <c r="L136" s="157"/>
      <c r="M136" s="162"/>
      <c r="T136" s="163"/>
      <c r="AT136" s="158" t="s">
        <v>158</v>
      </c>
      <c r="AU136" s="158" t="s">
        <v>90</v>
      </c>
      <c r="AV136" s="13" t="s">
        <v>90</v>
      </c>
      <c r="AW136" s="13" t="s">
        <v>42</v>
      </c>
      <c r="AX136" s="13" t="s">
        <v>88</v>
      </c>
      <c r="AY136" s="158" t="s">
        <v>147</v>
      </c>
    </row>
    <row r="137" spans="2:65" s="1" customFormat="1" ht="11.25">
      <c r="B137" s="34"/>
      <c r="D137" s="151" t="s">
        <v>1068</v>
      </c>
      <c r="F137" s="192" t="s">
        <v>1069</v>
      </c>
      <c r="L137" s="34"/>
      <c r="M137" s="149"/>
      <c r="T137" s="55"/>
      <c r="AU137" s="18" t="s">
        <v>90</v>
      </c>
    </row>
    <row r="138" spans="2:65" s="1" customFormat="1" ht="11.25">
      <c r="B138" s="34"/>
      <c r="D138" s="151" t="s">
        <v>1068</v>
      </c>
      <c r="F138" s="193" t="s">
        <v>1070</v>
      </c>
      <c r="H138" s="194">
        <v>4.5599999999999996</v>
      </c>
      <c r="L138" s="34"/>
      <c r="M138" s="149"/>
      <c r="T138" s="55"/>
      <c r="AU138" s="18" t="s">
        <v>90</v>
      </c>
    </row>
    <row r="139" spans="2:65" s="1" customFormat="1" ht="11.25">
      <c r="B139" s="34"/>
      <c r="D139" s="151" t="s">
        <v>1068</v>
      </c>
      <c r="F139" s="193" t="s">
        <v>1071</v>
      </c>
      <c r="H139" s="194">
        <v>0.12</v>
      </c>
      <c r="L139" s="34"/>
      <c r="M139" s="149"/>
      <c r="T139" s="55"/>
      <c r="AU139" s="18" t="s">
        <v>90</v>
      </c>
    </row>
    <row r="140" spans="2:65" s="1" customFormat="1" ht="11.25">
      <c r="B140" s="34"/>
      <c r="D140" s="151" t="s">
        <v>1068</v>
      </c>
      <c r="F140" s="193" t="s">
        <v>1072</v>
      </c>
      <c r="H140" s="194">
        <v>0.128</v>
      </c>
      <c r="L140" s="34"/>
      <c r="M140" s="149"/>
      <c r="T140" s="55"/>
      <c r="AU140" s="18" t="s">
        <v>90</v>
      </c>
    </row>
    <row r="141" spans="2:65" s="1" customFormat="1" ht="11.25">
      <c r="B141" s="34"/>
      <c r="D141" s="151" t="s">
        <v>1068</v>
      </c>
      <c r="F141" s="193" t="s">
        <v>235</v>
      </c>
      <c r="H141" s="194">
        <v>4.8079999999999998</v>
      </c>
      <c r="L141" s="34"/>
      <c r="M141" s="149"/>
      <c r="T141" s="55"/>
      <c r="AU141" s="18" t="s">
        <v>90</v>
      </c>
    </row>
    <row r="142" spans="2:65" s="1" customFormat="1" ht="16.5" customHeight="1">
      <c r="B142" s="34"/>
      <c r="C142" s="133" t="s">
        <v>195</v>
      </c>
      <c r="D142" s="133" t="s">
        <v>149</v>
      </c>
      <c r="E142" s="134" t="s">
        <v>265</v>
      </c>
      <c r="F142" s="135" t="s">
        <v>266</v>
      </c>
      <c r="G142" s="136" t="s">
        <v>198</v>
      </c>
      <c r="H142" s="137">
        <v>4.8079999999999998</v>
      </c>
      <c r="I142" s="138"/>
      <c r="J142" s="139">
        <f>ROUND(I142*H142,2)</f>
        <v>0</v>
      </c>
      <c r="K142" s="135" t="s">
        <v>153</v>
      </c>
      <c r="L142" s="34"/>
      <c r="M142" s="140" t="s">
        <v>79</v>
      </c>
      <c r="N142" s="141" t="s">
        <v>51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154</v>
      </c>
      <c r="AT142" s="144" t="s">
        <v>149</v>
      </c>
      <c r="AU142" s="144" t="s">
        <v>90</v>
      </c>
      <c r="AY142" s="18" t="s">
        <v>147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88</v>
      </c>
      <c r="BK142" s="145">
        <f>ROUND(I142*H142,2)</f>
        <v>0</v>
      </c>
      <c r="BL142" s="18" t="s">
        <v>154</v>
      </c>
      <c r="BM142" s="144" t="s">
        <v>1081</v>
      </c>
    </row>
    <row r="143" spans="2:65" s="1" customFormat="1" ht="11.25">
      <c r="B143" s="34"/>
      <c r="D143" s="146" t="s">
        <v>156</v>
      </c>
      <c r="F143" s="147" t="s">
        <v>268</v>
      </c>
      <c r="I143" s="148"/>
      <c r="L143" s="34"/>
      <c r="M143" s="149"/>
      <c r="T143" s="55"/>
      <c r="AT143" s="18" t="s">
        <v>156</v>
      </c>
      <c r="AU143" s="18" t="s">
        <v>90</v>
      </c>
    </row>
    <row r="144" spans="2:65" s="12" customFormat="1" ht="11.25">
      <c r="B144" s="150"/>
      <c r="D144" s="151" t="s">
        <v>158</v>
      </c>
      <c r="E144" s="152" t="s">
        <v>79</v>
      </c>
      <c r="F144" s="153" t="s">
        <v>1082</v>
      </c>
      <c r="H144" s="152" t="s">
        <v>79</v>
      </c>
      <c r="I144" s="154"/>
      <c r="L144" s="150"/>
      <c r="M144" s="155"/>
      <c r="T144" s="156"/>
      <c r="AT144" s="152" t="s">
        <v>158</v>
      </c>
      <c r="AU144" s="152" t="s">
        <v>90</v>
      </c>
      <c r="AV144" s="12" t="s">
        <v>88</v>
      </c>
      <c r="AW144" s="12" t="s">
        <v>42</v>
      </c>
      <c r="AX144" s="12" t="s">
        <v>81</v>
      </c>
      <c r="AY144" s="152" t="s">
        <v>147</v>
      </c>
    </row>
    <row r="145" spans="2:65" s="13" customFormat="1" ht="11.25">
      <c r="B145" s="157"/>
      <c r="D145" s="151" t="s">
        <v>158</v>
      </c>
      <c r="E145" s="158" t="s">
        <v>79</v>
      </c>
      <c r="F145" s="159" t="s">
        <v>1061</v>
      </c>
      <c r="H145" s="160">
        <v>4.8079999999999998</v>
      </c>
      <c r="I145" s="161"/>
      <c r="L145" s="157"/>
      <c r="M145" s="162"/>
      <c r="T145" s="163"/>
      <c r="AT145" s="158" t="s">
        <v>158</v>
      </c>
      <c r="AU145" s="158" t="s">
        <v>90</v>
      </c>
      <c r="AV145" s="13" t="s">
        <v>90</v>
      </c>
      <c r="AW145" s="13" t="s">
        <v>42</v>
      </c>
      <c r="AX145" s="13" t="s">
        <v>88</v>
      </c>
      <c r="AY145" s="158" t="s">
        <v>147</v>
      </c>
    </row>
    <row r="146" spans="2:65" s="11" customFormat="1" ht="22.9" customHeight="1">
      <c r="B146" s="121"/>
      <c r="D146" s="122" t="s">
        <v>80</v>
      </c>
      <c r="E146" s="131" t="s">
        <v>90</v>
      </c>
      <c r="F146" s="131" t="s">
        <v>340</v>
      </c>
      <c r="I146" s="124"/>
      <c r="J146" s="132">
        <f>BK146</f>
        <v>0</v>
      </c>
      <c r="L146" s="121"/>
      <c r="M146" s="126"/>
      <c r="P146" s="127">
        <f>SUM(P147:P154)</f>
        <v>0</v>
      </c>
      <c r="R146" s="127">
        <f>SUM(R147:R154)</f>
        <v>12.028990959999998</v>
      </c>
      <c r="T146" s="128">
        <f>SUM(T147:T154)</f>
        <v>0</v>
      </c>
      <c r="AR146" s="122" t="s">
        <v>88</v>
      </c>
      <c r="AT146" s="129" t="s">
        <v>80</v>
      </c>
      <c r="AU146" s="129" t="s">
        <v>88</v>
      </c>
      <c r="AY146" s="122" t="s">
        <v>147</v>
      </c>
      <c r="BK146" s="130">
        <f>SUM(BK147:BK154)</f>
        <v>0</v>
      </c>
    </row>
    <row r="147" spans="2:65" s="1" customFormat="1" ht="16.5" customHeight="1">
      <c r="B147" s="34"/>
      <c r="C147" s="133" t="s">
        <v>211</v>
      </c>
      <c r="D147" s="133" t="s">
        <v>149</v>
      </c>
      <c r="E147" s="134" t="s">
        <v>348</v>
      </c>
      <c r="F147" s="135" t="s">
        <v>349</v>
      </c>
      <c r="G147" s="136" t="s">
        <v>198</v>
      </c>
      <c r="H147" s="137">
        <v>4.8079999999999998</v>
      </c>
      <c r="I147" s="138"/>
      <c r="J147" s="139">
        <f>ROUND(I147*H147,2)</f>
        <v>0</v>
      </c>
      <c r="K147" s="135" t="s">
        <v>153</v>
      </c>
      <c r="L147" s="34"/>
      <c r="M147" s="140" t="s">
        <v>79</v>
      </c>
      <c r="N147" s="141" t="s">
        <v>51</v>
      </c>
      <c r="P147" s="142">
        <f>O147*H147</f>
        <v>0</v>
      </c>
      <c r="Q147" s="142">
        <v>2.5018699999999998</v>
      </c>
      <c r="R147" s="142">
        <f>Q147*H147</f>
        <v>12.028990959999998</v>
      </c>
      <c r="S147" s="142">
        <v>0</v>
      </c>
      <c r="T147" s="143">
        <f>S147*H147</f>
        <v>0</v>
      </c>
      <c r="AR147" s="144" t="s">
        <v>154</v>
      </c>
      <c r="AT147" s="144" t="s">
        <v>149</v>
      </c>
      <c r="AU147" s="144" t="s">
        <v>90</v>
      </c>
      <c r="AY147" s="18" t="s">
        <v>147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88</v>
      </c>
      <c r="BK147" s="145">
        <f>ROUND(I147*H147,2)</f>
        <v>0</v>
      </c>
      <c r="BL147" s="18" t="s">
        <v>154</v>
      </c>
      <c r="BM147" s="144" t="s">
        <v>1083</v>
      </c>
    </row>
    <row r="148" spans="2:65" s="1" customFormat="1" ht="11.25">
      <c r="B148" s="34"/>
      <c r="D148" s="146" t="s">
        <v>156</v>
      </c>
      <c r="F148" s="147" t="s">
        <v>351</v>
      </c>
      <c r="I148" s="148"/>
      <c r="L148" s="34"/>
      <c r="M148" s="149"/>
      <c r="T148" s="55"/>
      <c r="AT148" s="18" t="s">
        <v>156</v>
      </c>
      <c r="AU148" s="18" t="s">
        <v>90</v>
      </c>
    </row>
    <row r="149" spans="2:65" s="13" customFormat="1" ht="11.25">
      <c r="B149" s="157"/>
      <c r="D149" s="151" t="s">
        <v>158</v>
      </c>
      <c r="E149" s="158" t="s">
        <v>79</v>
      </c>
      <c r="F149" s="159" t="s">
        <v>1059</v>
      </c>
      <c r="H149" s="160">
        <v>4.8079999999999998</v>
      </c>
      <c r="I149" s="161"/>
      <c r="L149" s="157"/>
      <c r="M149" s="162"/>
      <c r="T149" s="163"/>
      <c r="AT149" s="158" t="s">
        <v>158</v>
      </c>
      <c r="AU149" s="158" t="s">
        <v>90</v>
      </c>
      <c r="AV149" s="13" t="s">
        <v>90</v>
      </c>
      <c r="AW149" s="13" t="s">
        <v>42</v>
      </c>
      <c r="AX149" s="13" t="s">
        <v>88</v>
      </c>
      <c r="AY149" s="158" t="s">
        <v>147</v>
      </c>
    </row>
    <row r="150" spans="2:65" s="1" customFormat="1" ht="11.25">
      <c r="B150" s="34"/>
      <c r="D150" s="151" t="s">
        <v>1068</v>
      </c>
      <c r="F150" s="192" t="s">
        <v>1069</v>
      </c>
      <c r="L150" s="34"/>
      <c r="M150" s="149"/>
      <c r="T150" s="55"/>
      <c r="AU150" s="18" t="s">
        <v>90</v>
      </c>
    </row>
    <row r="151" spans="2:65" s="1" customFormat="1" ht="11.25">
      <c r="B151" s="34"/>
      <c r="D151" s="151" t="s">
        <v>1068</v>
      </c>
      <c r="F151" s="193" t="s">
        <v>1070</v>
      </c>
      <c r="H151" s="194">
        <v>4.5599999999999996</v>
      </c>
      <c r="L151" s="34"/>
      <c r="M151" s="149"/>
      <c r="T151" s="55"/>
      <c r="AU151" s="18" t="s">
        <v>90</v>
      </c>
    </row>
    <row r="152" spans="2:65" s="1" customFormat="1" ht="11.25">
      <c r="B152" s="34"/>
      <c r="D152" s="151" t="s">
        <v>1068</v>
      </c>
      <c r="F152" s="193" t="s">
        <v>1071</v>
      </c>
      <c r="H152" s="194">
        <v>0.12</v>
      </c>
      <c r="L152" s="34"/>
      <c r="M152" s="149"/>
      <c r="T152" s="55"/>
      <c r="AU152" s="18" t="s">
        <v>90</v>
      </c>
    </row>
    <row r="153" spans="2:65" s="1" customFormat="1" ht="11.25">
      <c r="B153" s="34"/>
      <c r="D153" s="151" t="s">
        <v>1068</v>
      </c>
      <c r="F153" s="193" t="s">
        <v>1072</v>
      </c>
      <c r="H153" s="194">
        <v>0.128</v>
      </c>
      <c r="L153" s="34"/>
      <c r="M153" s="149"/>
      <c r="T153" s="55"/>
      <c r="AU153" s="18" t="s">
        <v>90</v>
      </c>
    </row>
    <row r="154" spans="2:65" s="1" customFormat="1" ht="11.25">
      <c r="B154" s="34"/>
      <c r="D154" s="151" t="s">
        <v>1068</v>
      </c>
      <c r="F154" s="193" t="s">
        <v>235</v>
      </c>
      <c r="H154" s="194">
        <v>4.8079999999999998</v>
      </c>
      <c r="L154" s="34"/>
      <c r="M154" s="149"/>
      <c r="T154" s="55"/>
      <c r="AU154" s="18" t="s">
        <v>90</v>
      </c>
    </row>
    <row r="155" spans="2:65" s="11" customFormat="1" ht="22.9" customHeight="1">
      <c r="B155" s="121"/>
      <c r="D155" s="122" t="s">
        <v>80</v>
      </c>
      <c r="E155" s="131" t="s">
        <v>769</v>
      </c>
      <c r="F155" s="131" t="s">
        <v>770</v>
      </c>
      <c r="I155" s="124"/>
      <c r="J155" s="132">
        <f>BK155</f>
        <v>0</v>
      </c>
      <c r="L155" s="121"/>
      <c r="M155" s="126"/>
      <c r="P155" s="127">
        <f>SUM(P156:P157)</f>
        <v>0</v>
      </c>
      <c r="R155" s="127">
        <f>SUM(R156:R157)</f>
        <v>0</v>
      </c>
      <c r="T155" s="128">
        <f>SUM(T156:T157)</f>
        <v>0</v>
      </c>
      <c r="AR155" s="122" t="s">
        <v>88</v>
      </c>
      <c r="AT155" s="129" t="s">
        <v>80</v>
      </c>
      <c r="AU155" s="129" t="s">
        <v>88</v>
      </c>
      <c r="AY155" s="122" t="s">
        <v>147</v>
      </c>
      <c r="BK155" s="130">
        <f>SUM(BK156:BK157)</f>
        <v>0</v>
      </c>
    </row>
    <row r="156" spans="2:65" s="1" customFormat="1" ht="24.2" customHeight="1">
      <c r="B156" s="34"/>
      <c r="C156" s="133" t="s">
        <v>218</v>
      </c>
      <c r="D156" s="133" t="s">
        <v>149</v>
      </c>
      <c r="E156" s="134" t="s">
        <v>772</v>
      </c>
      <c r="F156" s="135" t="s">
        <v>773</v>
      </c>
      <c r="G156" s="136" t="s">
        <v>260</v>
      </c>
      <c r="H156" s="137">
        <v>12.029</v>
      </c>
      <c r="I156" s="138"/>
      <c r="J156" s="139">
        <f>ROUND(I156*H156,2)</f>
        <v>0</v>
      </c>
      <c r="K156" s="135" t="s">
        <v>153</v>
      </c>
      <c r="L156" s="34"/>
      <c r="M156" s="140" t="s">
        <v>79</v>
      </c>
      <c r="N156" s="141" t="s">
        <v>51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154</v>
      </c>
      <c r="AT156" s="144" t="s">
        <v>149</v>
      </c>
      <c r="AU156" s="144" t="s">
        <v>90</v>
      </c>
      <c r="AY156" s="18" t="s">
        <v>147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88</v>
      </c>
      <c r="BK156" s="145">
        <f>ROUND(I156*H156,2)</f>
        <v>0</v>
      </c>
      <c r="BL156" s="18" t="s">
        <v>154</v>
      </c>
      <c r="BM156" s="144" t="s">
        <v>1084</v>
      </c>
    </row>
    <row r="157" spans="2:65" s="1" customFormat="1" ht="11.25">
      <c r="B157" s="34"/>
      <c r="D157" s="146" t="s">
        <v>156</v>
      </c>
      <c r="F157" s="147" t="s">
        <v>775</v>
      </c>
      <c r="I157" s="148"/>
      <c r="L157" s="34"/>
      <c r="M157" s="188"/>
      <c r="N157" s="189"/>
      <c r="O157" s="189"/>
      <c r="P157" s="189"/>
      <c r="Q157" s="189"/>
      <c r="R157" s="189"/>
      <c r="S157" s="189"/>
      <c r="T157" s="190"/>
      <c r="AT157" s="18" t="s">
        <v>156</v>
      </c>
      <c r="AU157" s="18" t="s">
        <v>90</v>
      </c>
    </row>
    <row r="158" spans="2:65" s="1" customFormat="1" ht="6.95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34"/>
    </row>
  </sheetData>
  <sheetProtection algorithmName="SHA-512" hashValue="b2+oicZb2566/kMjd9bFVY0NBuELLLfdSPkh1qNj7+qP74oqT8DMBXWgPjnkRVIFlwPWMZ3lq0L1PcGvfSiulQ==" saltValue="Q37SpXVLeoqprD2k7M98nmjsDGg+1kI0G7yC3fJYKKM84U4/iu5vm0ofHOiSub5LP1rVjmVHjOcVBuYB6+yGSA==" spinCount="100000" sheet="1" objects="1" scenarios="1" formatColumns="0" formatRows="0" autoFilter="0"/>
  <autoFilter ref="C88:K157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400-000000000000}"/>
    <hyperlink ref="F101" r:id="rId2" xr:uid="{00000000-0004-0000-0400-000001000000}"/>
    <hyperlink ref="F109" r:id="rId3" xr:uid="{00000000-0004-0000-0400-000002000000}"/>
    <hyperlink ref="F117" r:id="rId4" xr:uid="{00000000-0004-0000-0400-000003000000}"/>
    <hyperlink ref="F126" r:id="rId5" xr:uid="{00000000-0004-0000-0400-000004000000}"/>
    <hyperlink ref="F134" r:id="rId6" xr:uid="{00000000-0004-0000-0400-000005000000}"/>
    <hyperlink ref="F143" r:id="rId7" xr:uid="{00000000-0004-0000-0400-000006000000}"/>
    <hyperlink ref="F148" r:id="rId8" xr:uid="{00000000-0004-0000-0400-000007000000}"/>
    <hyperlink ref="F157" r:id="rId9" xr:uid="{00000000-0004-0000-0400-000008000000}"/>
  </hyperlinks>
  <pageMargins left="0.39370078740157483" right="0.39370078740157483" top="0.39370078740157483" bottom="0.39370078740157483" header="0" footer="0"/>
  <pageSetup paperSize="9" scale="76" fitToHeight="100" orientation="portrait" r:id="rId10"/>
  <headerFooter>
    <oddFooter>&amp;CStrana &amp;P z &amp;N</oddFooter>
  </headerFooter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7"/>
  <sheetViews>
    <sheetView showGridLines="0" workbookViewId="0"/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2:46" ht="24.95" customHeight="1">
      <c r="B4" s="21"/>
      <c r="D4" s="22" t="s">
        <v>114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4" t="str">
        <f>'Rekapitulace stavby'!K6</f>
        <v>Zastávka Nemocnice</v>
      </c>
      <c r="F7" s="335"/>
      <c r="G7" s="335"/>
      <c r="H7" s="335"/>
      <c r="L7" s="21"/>
    </row>
    <row r="8" spans="2:46" s="1" customFormat="1" ht="12" customHeight="1">
      <c r="B8" s="34"/>
      <c r="D8" s="28" t="s">
        <v>115</v>
      </c>
      <c r="L8" s="34"/>
    </row>
    <row r="9" spans="2:46" s="1" customFormat="1" ht="16.5" customHeight="1">
      <c r="B9" s="34"/>
      <c r="E9" s="293" t="s">
        <v>1085</v>
      </c>
      <c r="F9" s="336"/>
      <c r="G9" s="336"/>
      <c r="H9" s="336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79</v>
      </c>
      <c r="I11" s="28" t="s">
        <v>20</v>
      </c>
      <c r="J11" s="26" t="s">
        <v>79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25. 9. 2024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37" t="str">
        <f>'Rekapitulace stavby'!E14</f>
        <v>Vyplň údaj</v>
      </c>
      <c r="F18" s="318"/>
      <c r="G18" s="318"/>
      <c r="H18" s="318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">
        <v>39</v>
      </c>
      <c r="L23" s="34"/>
    </row>
    <row r="24" spans="2:12" s="1" customFormat="1" ht="18" customHeight="1">
      <c r="B24" s="34"/>
      <c r="E24" s="26" t="s">
        <v>40</v>
      </c>
      <c r="I24" s="28" t="s">
        <v>34</v>
      </c>
      <c r="J24" s="26" t="s">
        <v>41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44</v>
      </c>
      <c r="L26" s="34"/>
    </row>
    <row r="27" spans="2:12" s="7" customFormat="1" ht="155.25" customHeight="1">
      <c r="B27" s="93"/>
      <c r="E27" s="323" t="s">
        <v>1086</v>
      </c>
      <c r="F27" s="323"/>
      <c r="G27" s="323"/>
      <c r="H27" s="323"/>
      <c r="L27" s="93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94" t="s">
        <v>46</v>
      </c>
      <c r="J30" s="65">
        <f>ROUND(J86,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48</v>
      </c>
      <c r="I32" s="37" t="s">
        <v>47</v>
      </c>
      <c r="J32" s="37" t="s">
        <v>49</v>
      </c>
      <c r="L32" s="34"/>
    </row>
    <row r="33" spans="2:12" s="1" customFormat="1" ht="14.45" customHeight="1">
      <c r="B33" s="34"/>
      <c r="D33" s="54" t="s">
        <v>50</v>
      </c>
      <c r="E33" s="28" t="s">
        <v>51</v>
      </c>
      <c r="F33" s="85">
        <f>ROUND((SUM(BE86:BE126)),  2)</f>
        <v>0</v>
      </c>
      <c r="I33" s="95">
        <v>0.21</v>
      </c>
      <c r="J33" s="85">
        <f>ROUND(((SUM(BE86:BE126))*I33),  2)</f>
        <v>0</v>
      </c>
      <c r="L33" s="34"/>
    </row>
    <row r="34" spans="2:12" s="1" customFormat="1" ht="14.45" customHeight="1">
      <c r="B34" s="34"/>
      <c r="E34" s="28" t="s">
        <v>52</v>
      </c>
      <c r="F34" s="85">
        <f>ROUND((SUM(BF86:BF126)),  2)</f>
        <v>0</v>
      </c>
      <c r="I34" s="95">
        <v>0.12</v>
      </c>
      <c r="J34" s="85">
        <f>ROUND(((SUM(BF86:BF126))*I34),  2)</f>
        <v>0</v>
      </c>
      <c r="L34" s="34"/>
    </row>
    <row r="35" spans="2:12" s="1" customFormat="1" ht="14.45" hidden="1" customHeight="1">
      <c r="B35" s="34"/>
      <c r="E35" s="28" t="s">
        <v>53</v>
      </c>
      <c r="F35" s="85">
        <f>ROUND((SUM(BG86:BG126)),  2)</f>
        <v>0</v>
      </c>
      <c r="I35" s="95">
        <v>0.21</v>
      </c>
      <c r="J35" s="85">
        <f>0</f>
        <v>0</v>
      </c>
      <c r="L35" s="34"/>
    </row>
    <row r="36" spans="2:12" s="1" customFormat="1" ht="14.45" hidden="1" customHeight="1">
      <c r="B36" s="34"/>
      <c r="E36" s="28" t="s">
        <v>54</v>
      </c>
      <c r="F36" s="85">
        <f>ROUND((SUM(BH86:BH126)),  2)</f>
        <v>0</v>
      </c>
      <c r="I36" s="95">
        <v>0.12</v>
      </c>
      <c r="J36" s="85">
        <f>0</f>
        <v>0</v>
      </c>
      <c r="L36" s="34"/>
    </row>
    <row r="37" spans="2:12" s="1" customFormat="1" ht="14.45" hidden="1" customHeight="1">
      <c r="B37" s="34"/>
      <c r="E37" s="28" t="s">
        <v>55</v>
      </c>
      <c r="F37" s="85">
        <f>ROUND((SUM(BI86:BI126)),  2)</f>
        <v>0</v>
      </c>
      <c r="I37" s="95">
        <v>0</v>
      </c>
      <c r="J37" s="85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6"/>
      <c r="D39" s="97" t="s">
        <v>56</v>
      </c>
      <c r="E39" s="56"/>
      <c r="F39" s="56"/>
      <c r="G39" s="98" t="s">
        <v>57</v>
      </c>
      <c r="H39" s="99" t="s">
        <v>58</v>
      </c>
      <c r="I39" s="56"/>
      <c r="J39" s="100">
        <f>SUM(J30:J37)</f>
        <v>0</v>
      </c>
      <c r="K39" s="101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34" t="str">
        <f>E7</f>
        <v>Zastávka Nemocnice</v>
      </c>
      <c r="F48" s="335"/>
      <c r="G48" s="335"/>
      <c r="H48" s="335"/>
      <c r="L48" s="34"/>
    </row>
    <row r="49" spans="2:47" s="1" customFormat="1" ht="12" customHeight="1">
      <c r="B49" s="34"/>
      <c r="C49" s="28" t="s">
        <v>115</v>
      </c>
      <c r="L49" s="34"/>
    </row>
    <row r="50" spans="2:47" s="1" customFormat="1" ht="16.5" customHeight="1">
      <c r="B50" s="34"/>
      <c r="E50" s="293" t="str">
        <f>E9</f>
        <v>02 - Veřejné osvětlení, silnoproudá elektrotechnika</v>
      </c>
      <c r="F50" s="336"/>
      <c r="G50" s="336"/>
      <c r="H50" s="33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Liberec</v>
      </c>
      <c r="I52" s="28" t="s">
        <v>24</v>
      </c>
      <c r="J52" s="51" t="str">
        <f>IF(J12="","",J12)</f>
        <v>25. 9. 2024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Statutární město Liberec</v>
      </c>
      <c r="I54" s="28" t="s">
        <v>38</v>
      </c>
      <c r="J54" s="32" t="str">
        <f>E21</f>
        <v xml:space="preserve">STORING spol. s r.o. 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 xml:space="preserve">STORING spol. s r.o.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102" t="s">
        <v>120</v>
      </c>
      <c r="D57" s="96"/>
      <c r="E57" s="96"/>
      <c r="F57" s="96"/>
      <c r="G57" s="96"/>
      <c r="H57" s="96"/>
      <c r="I57" s="96"/>
      <c r="J57" s="103" t="s">
        <v>121</v>
      </c>
      <c r="K57" s="96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4" t="s">
        <v>78</v>
      </c>
      <c r="J59" s="65">
        <f>J86</f>
        <v>0</v>
      </c>
      <c r="L59" s="34"/>
      <c r="AU59" s="18" t="s">
        <v>122</v>
      </c>
    </row>
    <row r="60" spans="2:47" s="8" customFormat="1" ht="24.95" customHeight="1">
      <c r="B60" s="105"/>
      <c r="D60" s="106" t="s">
        <v>1087</v>
      </c>
      <c r="E60" s="107"/>
      <c r="F60" s="107"/>
      <c r="G60" s="107"/>
      <c r="H60" s="107"/>
      <c r="I60" s="107"/>
      <c r="J60" s="108">
        <f>J87</f>
        <v>0</v>
      </c>
      <c r="L60" s="105"/>
    </row>
    <row r="61" spans="2:47" s="8" customFormat="1" ht="24.95" customHeight="1">
      <c r="B61" s="105"/>
      <c r="D61" s="106" t="s">
        <v>1088</v>
      </c>
      <c r="E61" s="107"/>
      <c r="F61" s="107"/>
      <c r="G61" s="107"/>
      <c r="H61" s="107"/>
      <c r="I61" s="107"/>
      <c r="J61" s="108">
        <f>J94</f>
        <v>0</v>
      </c>
      <c r="L61" s="105"/>
    </row>
    <row r="62" spans="2:47" s="8" customFormat="1" ht="24.95" customHeight="1">
      <c r="B62" s="105"/>
      <c r="D62" s="106" t="s">
        <v>1089</v>
      </c>
      <c r="E62" s="107"/>
      <c r="F62" s="107"/>
      <c r="G62" s="107"/>
      <c r="H62" s="107"/>
      <c r="I62" s="107"/>
      <c r="J62" s="108">
        <f>J105</f>
        <v>0</v>
      </c>
      <c r="L62" s="105"/>
    </row>
    <row r="63" spans="2:47" s="8" customFormat="1" ht="24.95" customHeight="1">
      <c r="B63" s="105"/>
      <c r="D63" s="106" t="s">
        <v>1090</v>
      </c>
      <c r="E63" s="107"/>
      <c r="F63" s="107"/>
      <c r="G63" s="107"/>
      <c r="H63" s="107"/>
      <c r="I63" s="107"/>
      <c r="J63" s="108">
        <f>J109</f>
        <v>0</v>
      </c>
      <c r="L63" s="105"/>
    </row>
    <row r="64" spans="2:47" s="8" customFormat="1" ht="24.95" customHeight="1">
      <c r="B64" s="105"/>
      <c r="D64" s="106" t="s">
        <v>1091</v>
      </c>
      <c r="E64" s="107"/>
      <c r="F64" s="107"/>
      <c r="G64" s="107"/>
      <c r="H64" s="107"/>
      <c r="I64" s="107"/>
      <c r="J64" s="108">
        <f>J113</f>
        <v>0</v>
      </c>
      <c r="L64" s="105"/>
    </row>
    <row r="65" spans="2:12" s="8" customFormat="1" ht="24.95" customHeight="1">
      <c r="B65" s="105"/>
      <c r="D65" s="106" t="s">
        <v>1092</v>
      </c>
      <c r="E65" s="107"/>
      <c r="F65" s="107"/>
      <c r="G65" s="107"/>
      <c r="H65" s="107"/>
      <c r="I65" s="107"/>
      <c r="J65" s="108">
        <f>J116</f>
        <v>0</v>
      </c>
      <c r="L65" s="105"/>
    </row>
    <row r="66" spans="2:12" s="8" customFormat="1" ht="24.95" customHeight="1">
      <c r="B66" s="105"/>
      <c r="D66" s="106" t="s">
        <v>1093</v>
      </c>
      <c r="E66" s="107"/>
      <c r="F66" s="107"/>
      <c r="G66" s="107"/>
      <c r="H66" s="107"/>
      <c r="I66" s="107"/>
      <c r="J66" s="108">
        <f>J119</f>
        <v>0</v>
      </c>
      <c r="L66" s="105"/>
    </row>
    <row r="67" spans="2:12" s="1" customFormat="1" ht="21.75" customHeight="1">
      <c r="B67" s="34"/>
      <c r="L67" s="34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4"/>
    </row>
    <row r="72" spans="2:12" s="1" customFormat="1" ht="6.95" customHeight="1"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34"/>
    </row>
    <row r="73" spans="2:12" s="1" customFormat="1" ht="24.95" customHeight="1">
      <c r="B73" s="34"/>
      <c r="C73" s="22" t="s">
        <v>132</v>
      </c>
      <c r="L73" s="34"/>
    </row>
    <row r="74" spans="2:12" s="1" customFormat="1" ht="6.95" customHeight="1">
      <c r="B74" s="34"/>
      <c r="L74" s="34"/>
    </row>
    <row r="75" spans="2:12" s="1" customFormat="1" ht="12" customHeight="1">
      <c r="B75" s="34"/>
      <c r="C75" s="28" t="s">
        <v>16</v>
      </c>
      <c r="L75" s="34"/>
    </row>
    <row r="76" spans="2:12" s="1" customFormat="1" ht="16.5" customHeight="1">
      <c r="B76" s="34"/>
      <c r="E76" s="334" t="str">
        <f>E7</f>
        <v>Zastávka Nemocnice</v>
      </c>
      <c r="F76" s="335"/>
      <c r="G76" s="335"/>
      <c r="H76" s="335"/>
      <c r="L76" s="34"/>
    </row>
    <row r="77" spans="2:12" s="1" customFormat="1" ht="12" customHeight="1">
      <c r="B77" s="34"/>
      <c r="C77" s="28" t="s">
        <v>115</v>
      </c>
      <c r="L77" s="34"/>
    </row>
    <row r="78" spans="2:12" s="1" customFormat="1" ht="16.5" customHeight="1">
      <c r="B78" s="34"/>
      <c r="E78" s="293" t="str">
        <f>E9</f>
        <v>02 - Veřejné osvětlení, silnoproudá elektrotechnika</v>
      </c>
      <c r="F78" s="336"/>
      <c r="G78" s="336"/>
      <c r="H78" s="336"/>
      <c r="L78" s="34"/>
    </row>
    <row r="79" spans="2:12" s="1" customFormat="1" ht="6.95" customHeight="1">
      <c r="B79" s="34"/>
      <c r="L79" s="34"/>
    </row>
    <row r="80" spans="2:12" s="1" customFormat="1" ht="12" customHeight="1">
      <c r="B80" s="34"/>
      <c r="C80" s="28" t="s">
        <v>22</v>
      </c>
      <c r="F80" s="26" t="str">
        <f>F12</f>
        <v>Liberec</v>
      </c>
      <c r="I80" s="28" t="s">
        <v>24</v>
      </c>
      <c r="J80" s="51" t="str">
        <f>IF(J12="","",J12)</f>
        <v>25. 9. 2024</v>
      </c>
      <c r="L80" s="34"/>
    </row>
    <row r="81" spans="2:65" s="1" customFormat="1" ht="6.95" customHeight="1">
      <c r="B81" s="34"/>
      <c r="L81" s="34"/>
    </row>
    <row r="82" spans="2:65" s="1" customFormat="1" ht="15.2" customHeight="1">
      <c r="B82" s="34"/>
      <c r="C82" s="28" t="s">
        <v>30</v>
      </c>
      <c r="F82" s="26" t="str">
        <f>E15</f>
        <v>Statutární město Liberec</v>
      </c>
      <c r="I82" s="28" t="s">
        <v>38</v>
      </c>
      <c r="J82" s="32" t="str">
        <f>E21</f>
        <v xml:space="preserve">STORING spol. s r.o. </v>
      </c>
      <c r="L82" s="34"/>
    </row>
    <row r="83" spans="2:65" s="1" customFormat="1" ht="15.2" customHeight="1">
      <c r="B83" s="34"/>
      <c r="C83" s="28" t="s">
        <v>36</v>
      </c>
      <c r="F83" s="26" t="str">
        <f>IF(E18="","",E18)</f>
        <v>Vyplň údaj</v>
      </c>
      <c r="I83" s="28" t="s">
        <v>43</v>
      </c>
      <c r="J83" s="32" t="str">
        <f>E24</f>
        <v xml:space="preserve">STORING spol. s r.o. </v>
      </c>
      <c r="L83" s="34"/>
    </row>
    <row r="84" spans="2:65" s="1" customFormat="1" ht="10.35" customHeight="1">
      <c r="B84" s="34"/>
      <c r="L84" s="34"/>
    </row>
    <row r="85" spans="2:65" s="10" customFormat="1" ht="29.25" customHeight="1">
      <c r="B85" s="113"/>
      <c r="C85" s="114" t="s">
        <v>133</v>
      </c>
      <c r="D85" s="115" t="s">
        <v>65</v>
      </c>
      <c r="E85" s="115" t="s">
        <v>61</v>
      </c>
      <c r="F85" s="115" t="s">
        <v>62</v>
      </c>
      <c r="G85" s="115" t="s">
        <v>134</v>
      </c>
      <c r="H85" s="115" t="s">
        <v>135</v>
      </c>
      <c r="I85" s="115" t="s">
        <v>136</v>
      </c>
      <c r="J85" s="115" t="s">
        <v>121</v>
      </c>
      <c r="K85" s="116" t="s">
        <v>137</v>
      </c>
      <c r="L85" s="113"/>
      <c r="M85" s="58" t="s">
        <v>79</v>
      </c>
      <c r="N85" s="59" t="s">
        <v>50</v>
      </c>
      <c r="O85" s="59" t="s">
        <v>138</v>
      </c>
      <c r="P85" s="59" t="s">
        <v>139</v>
      </c>
      <c r="Q85" s="59" t="s">
        <v>140</v>
      </c>
      <c r="R85" s="59" t="s">
        <v>141</v>
      </c>
      <c r="S85" s="59" t="s">
        <v>142</v>
      </c>
      <c r="T85" s="60" t="s">
        <v>143</v>
      </c>
    </row>
    <row r="86" spans="2:65" s="1" customFormat="1" ht="22.9" customHeight="1">
      <c r="B86" s="34"/>
      <c r="C86" s="63" t="s">
        <v>144</v>
      </c>
      <c r="J86" s="117">
        <f>BK86</f>
        <v>0</v>
      </c>
      <c r="L86" s="34"/>
      <c r="M86" s="61"/>
      <c r="N86" s="52"/>
      <c r="O86" s="52"/>
      <c r="P86" s="118">
        <f>P87+P94+P105+P109+P113+P116+P119</f>
        <v>0</v>
      </c>
      <c r="Q86" s="52"/>
      <c r="R86" s="118">
        <f>R87+R94+R105+R109+R113+R116+R119</f>
        <v>0</v>
      </c>
      <c r="S86" s="52"/>
      <c r="T86" s="119">
        <f>T87+T94+T105+T109+T113+T116+T119</f>
        <v>0</v>
      </c>
      <c r="AT86" s="18" t="s">
        <v>80</v>
      </c>
      <c r="AU86" s="18" t="s">
        <v>122</v>
      </c>
      <c r="BK86" s="120">
        <f>BK87+BK94+BK105+BK109+BK113+BK116+BK119</f>
        <v>0</v>
      </c>
    </row>
    <row r="87" spans="2:65" s="11" customFormat="1" ht="25.9" customHeight="1">
      <c r="B87" s="121"/>
      <c r="D87" s="122" t="s">
        <v>80</v>
      </c>
      <c r="E87" s="123" t="s">
        <v>1094</v>
      </c>
      <c r="F87" s="123" t="s">
        <v>1095</v>
      </c>
      <c r="I87" s="124"/>
      <c r="J87" s="125">
        <f>BK87</f>
        <v>0</v>
      </c>
      <c r="L87" s="121"/>
      <c r="M87" s="126"/>
      <c r="P87" s="127">
        <f>SUM(P88:P93)</f>
        <v>0</v>
      </c>
      <c r="R87" s="127">
        <f>SUM(R88:R93)</f>
        <v>0</v>
      </c>
      <c r="T87" s="128">
        <f>SUM(T88:T93)</f>
        <v>0</v>
      </c>
      <c r="AR87" s="122" t="s">
        <v>88</v>
      </c>
      <c r="AT87" s="129" t="s">
        <v>80</v>
      </c>
      <c r="AU87" s="129" t="s">
        <v>81</v>
      </c>
      <c r="AY87" s="122" t="s">
        <v>147</v>
      </c>
      <c r="BK87" s="130">
        <f>SUM(BK88:BK93)</f>
        <v>0</v>
      </c>
    </row>
    <row r="88" spans="2:65" s="1" customFormat="1" ht="16.5" customHeight="1">
      <c r="B88" s="34"/>
      <c r="C88" s="133" t="s">
        <v>88</v>
      </c>
      <c r="D88" s="133" t="s">
        <v>149</v>
      </c>
      <c r="E88" s="134" t="s">
        <v>1096</v>
      </c>
      <c r="F88" s="135" t="s">
        <v>1097</v>
      </c>
      <c r="G88" s="136" t="s">
        <v>1098</v>
      </c>
      <c r="H88" s="137">
        <v>3</v>
      </c>
      <c r="I88" s="138"/>
      <c r="J88" s="139">
        <f t="shared" ref="J88:J93" si="0">ROUND(I88*H88,2)</f>
        <v>0</v>
      </c>
      <c r="K88" s="135" t="s">
        <v>79</v>
      </c>
      <c r="L88" s="34"/>
      <c r="M88" s="140" t="s">
        <v>79</v>
      </c>
      <c r="N88" s="141" t="s">
        <v>51</v>
      </c>
      <c r="P88" s="142">
        <f t="shared" ref="P88:P93" si="1">O88*H88</f>
        <v>0</v>
      </c>
      <c r="Q88" s="142">
        <v>0</v>
      </c>
      <c r="R88" s="142">
        <f t="shared" ref="R88:R93" si="2">Q88*H88</f>
        <v>0</v>
      </c>
      <c r="S88" s="142">
        <v>0</v>
      </c>
      <c r="T88" s="143">
        <f t="shared" ref="T88:T93" si="3">S88*H88</f>
        <v>0</v>
      </c>
      <c r="AR88" s="144" t="s">
        <v>269</v>
      </c>
      <c r="AT88" s="144" t="s">
        <v>149</v>
      </c>
      <c r="AU88" s="144" t="s">
        <v>88</v>
      </c>
      <c r="AY88" s="18" t="s">
        <v>147</v>
      </c>
      <c r="BE88" s="145">
        <f t="shared" ref="BE88:BE93" si="4">IF(N88="základní",J88,0)</f>
        <v>0</v>
      </c>
      <c r="BF88" s="145">
        <f t="shared" ref="BF88:BF93" si="5">IF(N88="snížená",J88,0)</f>
        <v>0</v>
      </c>
      <c r="BG88" s="145">
        <f t="shared" ref="BG88:BG93" si="6">IF(N88="zákl. přenesená",J88,0)</f>
        <v>0</v>
      </c>
      <c r="BH88" s="145">
        <f t="shared" ref="BH88:BH93" si="7">IF(N88="sníž. přenesená",J88,0)</f>
        <v>0</v>
      </c>
      <c r="BI88" s="145">
        <f t="shared" ref="BI88:BI93" si="8">IF(N88="nulová",J88,0)</f>
        <v>0</v>
      </c>
      <c r="BJ88" s="18" t="s">
        <v>88</v>
      </c>
      <c r="BK88" s="145">
        <f t="shared" ref="BK88:BK93" si="9">ROUND(I88*H88,2)</f>
        <v>0</v>
      </c>
      <c r="BL88" s="18" t="s">
        <v>269</v>
      </c>
      <c r="BM88" s="144" t="s">
        <v>90</v>
      </c>
    </row>
    <row r="89" spans="2:65" s="1" customFormat="1" ht="16.5" customHeight="1">
      <c r="B89" s="34"/>
      <c r="C89" s="133" t="s">
        <v>90</v>
      </c>
      <c r="D89" s="133" t="s">
        <v>149</v>
      </c>
      <c r="E89" s="134" t="s">
        <v>1099</v>
      </c>
      <c r="F89" s="135" t="s">
        <v>1100</v>
      </c>
      <c r="G89" s="136" t="s">
        <v>1098</v>
      </c>
      <c r="H89" s="137">
        <v>1</v>
      </c>
      <c r="I89" s="138"/>
      <c r="J89" s="139">
        <f t="shared" si="0"/>
        <v>0</v>
      </c>
      <c r="K89" s="135" t="s">
        <v>79</v>
      </c>
      <c r="L89" s="34"/>
      <c r="M89" s="140" t="s">
        <v>79</v>
      </c>
      <c r="N89" s="141" t="s">
        <v>51</v>
      </c>
      <c r="P89" s="142">
        <f t="shared" si="1"/>
        <v>0</v>
      </c>
      <c r="Q89" s="142">
        <v>0</v>
      </c>
      <c r="R89" s="142">
        <f t="shared" si="2"/>
        <v>0</v>
      </c>
      <c r="S89" s="142">
        <v>0</v>
      </c>
      <c r="T89" s="143">
        <f t="shared" si="3"/>
        <v>0</v>
      </c>
      <c r="AR89" s="144" t="s">
        <v>269</v>
      </c>
      <c r="AT89" s="144" t="s">
        <v>149</v>
      </c>
      <c r="AU89" s="144" t="s">
        <v>88</v>
      </c>
      <c r="AY89" s="18" t="s">
        <v>147</v>
      </c>
      <c r="BE89" s="145">
        <f t="shared" si="4"/>
        <v>0</v>
      </c>
      <c r="BF89" s="145">
        <f t="shared" si="5"/>
        <v>0</v>
      </c>
      <c r="BG89" s="145">
        <f t="shared" si="6"/>
        <v>0</v>
      </c>
      <c r="BH89" s="145">
        <f t="shared" si="7"/>
        <v>0</v>
      </c>
      <c r="BI89" s="145">
        <f t="shared" si="8"/>
        <v>0</v>
      </c>
      <c r="BJ89" s="18" t="s">
        <v>88</v>
      </c>
      <c r="BK89" s="145">
        <f t="shared" si="9"/>
        <v>0</v>
      </c>
      <c r="BL89" s="18" t="s">
        <v>269</v>
      </c>
      <c r="BM89" s="144" t="s">
        <v>154</v>
      </c>
    </row>
    <row r="90" spans="2:65" s="1" customFormat="1" ht="16.5" customHeight="1">
      <c r="B90" s="34"/>
      <c r="C90" s="133" t="s">
        <v>167</v>
      </c>
      <c r="D90" s="133" t="s">
        <v>149</v>
      </c>
      <c r="E90" s="134" t="s">
        <v>1101</v>
      </c>
      <c r="F90" s="135" t="s">
        <v>1102</v>
      </c>
      <c r="G90" s="136" t="s">
        <v>1098</v>
      </c>
      <c r="H90" s="137">
        <v>1</v>
      </c>
      <c r="I90" s="138"/>
      <c r="J90" s="139">
        <f t="shared" si="0"/>
        <v>0</v>
      </c>
      <c r="K90" s="135" t="s">
        <v>79</v>
      </c>
      <c r="L90" s="34"/>
      <c r="M90" s="140" t="s">
        <v>79</v>
      </c>
      <c r="N90" s="141" t="s">
        <v>51</v>
      </c>
      <c r="P90" s="142">
        <f t="shared" si="1"/>
        <v>0</v>
      </c>
      <c r="Q90" s="142">
        <v>0</v>
      </c>
      <c r="R90" s="142">
        <f t="shared" si="2"/>
        <v>0</v>
      </c>
      <c r="S90" s="142">
        <v>0</v>
      </c>
      <c r="T90" s="143">
        <f t="shared" si="3"/>
        <v>0</v>
      </c>
      <c r="AR90" s="144" t="s">
        <v>269</v>
      </c>
      <c r="AT90" s="144" t="s">
        <v>149</v>
      </c>
      <c r="AU90" s="144" t="s">
        <v>88</v>
      </c>
      <c r="AY90" s="18" t="s">
        <v>147</v>
      </c>
      <c r="BE90" s="145">
        <f t="shared" si="4"/>
        <v>0</v>
      </c>
      <c r="BF90" s="145">
        <f t="shared" si="5"/>
        <v>0</v>
      </c>
      <c r="BG90" s="145">
        <f t="shared" si="6"/>
        <v>0</v>
      </c>
      <c r="BH90" s="145">
        <f t="shared" si="7"/>
        <v>0</v>
      </c>
      <c r="BI90" s="145">
        <f t="shared" si="8"/>
        <v>0</v>
      </c>
      <c r="BJ90" s="18" t="s">
        <v>88</v>
      </c>
      <c r="BK90" s="145">
        <f t="shared" si="9"/>
        <v>0</v>
      </c>
      <c r="BL90" s="18" t="s">
        <v>269</v>
      </c>
      <c r="BM90" s="144" t="s">
        <v>187</v>
      </c>
    </row>
    <row r="91" spans="2:65" s="1" customFormat="1" ht="24.2" customHeight="1">
      <c r="B91" s="34"/>
      <c r="C91" s="133" t="s">
        <v>154</v>
      </c>
      <c r="D91" s="133" t="s">
        <v>149</v>
      </c>
      <c r="E91" s="134" t="s">
        <v>1103</v>
      </c>
      <c r="F91" s="135" t="s">
        <v>1104</v>
      </c>
      <c r="G91" s="136" t="s">
        <v>1098</v>
      </c>
      <c r="H91" s="137">
        <v>1</v>
      </c>
      <c r="I91" s="138"/>
      <c r="J91" s="139">
        <f t="shared" si="0"/>
        <v>0</v>
      </c>
      <c r="K91" s="135" t="s">
        <v>79</v>
      </c>
      <c r="L91" s="34"/>
      <c r="M91" s="140" t="s">
        <v>79</v>
      </c>
      <c r="N91" s="141" t="s">
        <v>51</v>
      </c>
      <c r="P91" s="142">
        <f t="shared" si="1"/>
        <v>0</v>
      </c>
      <c r="Q91" s="142">
        <v>0</v>
      </c>
      <c r="R91" s="142">
        <f t="shared" si="2"/>
        <v>0</v>
      </c>
      <c r="S91" s="142">
        <v>0</v>
      </c>
      <c r="T91" s="143">
        <f t="shared" si="3"/>
        <v>0</v>
      </c>
      <c r="AR91" s="144" t="s">
        <v>269</v>
      </c>
      <c r="AT91" s="144" t="s">
        <v>149</v>
      </c>
      <c r="AU91" s="144" t="s">
        <v>88</v>
      </c>
      <c r="AY91" s="18" t="s">
        <v>147</v>
      </c>
      <c r="BE91" s="145">
        <f t="shared" si="4"/>
        <v>0</v>
      </c>
      <c r="BF91" s="145">
        <f t="shared" si="5"/>
        <v>0</v>
      </c>
      <c r="BG91" s="145">
        <f t="shared" si="6"/>
        <v>0</v>
      </c>
      <c r="BH91" s="145">
        <f t="shared" si="7"/>
        <v>0</v>
      </c>
      <c r="BI91" s="145">
        <f t="shared" si="8"/>
        <v>0</v>
      </c>
      <c r="BJ91" s="18" t="s">
        <v>88</v>
      </c>
      <c r="BK91" s="145">
        <f t="shared" si="9"/>
        <v>0</v>
      </c>
      <c r="BL91" s="18" t="s">
        <v>269</v>
      </c>
      <c r="BM91" s="144" t="s">
        <v>211</v>
      </c>
    </row>
    <row r="92" spans="2:65" s="1" customFormat="1" ht="16.5" customHeight="1">
      <c r="B92" s="34"/>
      <c r="C92" s="133" t="s">
        <v>180</v>
      </c>
      <c r="D92" s="133" t="s">
        <v>149</v>
      </c>
      <c r="E92" s="134" t="s">
        <v>1105</v>
      </c>
      <c r="F92" s="135" t="s">
        <v>1106</v>
      </c>
      <c r="G92" s="136" t="s">
        <v>1107</v>
      </c>
      <c r="H92" s="137">
        <v>24</v>
      </c>
      <c r="I92" s="138"/>
      <c r="J92" s="139">
        <f t="shared" si="0"/>
        <v>0</v>
      </c>
      <c r="K92" s="135" t="s">
        <v>79</v>
      </c>
      <c r="L92" s="34"/>
      <c r="M92" s="140" t="s">
        <v>79</v>
      </c>
      <c r="N92" s="141" t="s">
        <v>51</v>
      </c>
      <c r="P92" s="142">
        <f t="shared" si="1"/>
        <v>0</v>
      </c>
      <c r="Q92" s="142">
        <v>0</v>
      </c>
      <c r="R92" s="142">
        <f t="shared" si="2"/>
        <v>0</v>
      </c>
      <c r="S92" s="142">
        <v>0</v>
      </c>
      <c r="T92" s="143">
        <f t="shared" si="3"/>
        <v>0</v>
      </c>
      <c r="AR92" s="144" t="s">
        <v>269</v>
      </c>
      <c r="AT92" s="144" t="s">
        <v>149</v>
      </c>
      <c r="AU92" s="144" t="s">
        <v>88</v>
      </c>
      <c r="AY92" s="18" t="s">
        <v>147</v>
      </c>
      <c r="BE92" s="145">
        <f t="shared" si="4"/>
        <v>0</v>
      </c>
      <c r="BF92" s="145">
        <f t="shared" si="5"/>
        <v>0</v>
      </c>
      <c r="BG92" s="145">
        <f t="shared" si="6"/>
        <v>0</v>
      </c>
      <c r="BH92" s="145">
        <f t="shared" si="7"/>
        <v>0</v>
      </c>
      <c r="BI92" s="145">
        <f t="shared" si="8"/>
        <v>0</v>
      </c>
      <c r="BJ92" s="18" t="s">
        <v>88</v>
      </c>
      <c r="BK92" s="145">
        <f t="shared" si="9"/>
        <v>0</v>
      </c>
      <c r="BL92" s="18" t="s">
        <v>269</v>
      </c>
      <c r="BM92" s="144" t="s">
        <v>225</v>
      </c>
    </row>
    <row r="93" spans="2:65" s="1" customFormat="1" ht="49.15" customHeight="1">
      <c r="B93" s="34"/>
      <c r="C93" s="133" t="s">
        <v>187</v>
      </c>
      <c r="D93" s="133" t="s">
        <v>149</v>
      </c>
      <c r="E93" s="134" t="s">
        <v>1108</v>
      </c>
      <c r="F93" s="135" t="s">
        <v>1109</v>
      </c>
      <c r="G93" s="136" t="s">
        <v>1107</v>
      </c>
      <c r="H93" s="137">
        <v>32</v>
      </c>
      <c r="I93" s="138"/>
      <c r="J93" s="139">
        <f t="shared" si="0"/>
        <v>0</v>
      </c>
      <c r="K93" s="135" t="s">
        <v>79</v>
      </c>
      <c r="L93" s="34"/>
      <c r="M93" s="140" t="s">
        <v>79</v>
      </c>
      <c r="N93" s="141" t="s">
        <v>51</v>
      </c>
      <c r="P93" s="142">
        <f t="shared" si="1"/>
        <v>0</v>
      </c>
      <c r="Q93" s="142">
        <v>0</v>
      </c>
      <c r="R93" s="142">
        <f t="shared" si="2"/>
        <v>0</v>
      </c>
      <c r="S93" s="142">
        <v>0</v>
      </c>
      <c r="T93" s="143">
        <f t="shared" si="3"/>
        <v>0</v>
      </c>
      <c r="AR93" s="144" t="s">
        <v>269</v>
      </c>
      <c r="AT93" s="144" t="s">
        <v>149</v>
      </c>
      <c r="AU93" s="144" t="s">
        <v>88</v>
      </c>
      <c r="AY93" s="18" t="s">
        <v>147</v>
      </c>
      <c r="BE93" s="145">
        <f t="shared" si="4"/>
        <v>0</v>
      </c>
      <c r="BF93" s="145">
        <f t="shared" si="5"/>
        <v>0</v>
      </c>
      <c r="BG93" s="145">
        <f t="shared" si="6"/>
        <v>0</v>
      </c>
      <c r="BH93" s="145">
        <f t="shared" si="7"/>
        <v>0</v>
      </c>
      <c r="BI93" s="145">
        <f t="shared" si="8"/>
        <v>0</v>
      </c>
      <c r="BJ93" s="18" t="s">
        <v>88</v>
      </c>
      <c r="BK93" s="145">
        <f t="shared" si="9"/>
        <v>0</v>
      </c>
      <c r="BL93" s="18" t="s">
        <v>269</v>
      </c>
      <c r="BM93" s="144" t="s">
        <v>8</v>
      </c>
    </row>
    <row r="94" spans="2:65" s="11" customFormat="1" ht="25.9" customHeight="1">
      <c r="B94" s="121"/>
      <c r="D94" s="122" t="s">
        <v>80</v>
      </c>
      <c r="E94" s="123" t="s">
        <v>1110</v>
      </c>
      <c r="F94" s="123" t="s">
        <v>148</v>
      </c>
      <c r="I94" s="124"/>
      <c r="J94" s="125">
        <f>BK94</f>
        <v>0</v>
      </c>
      <c r="L94" s="121"/>
      <c r="M94" s="126"/>
      <c r="P94" s="127">
        <f>SUM(P95:P104)</f>
        <v>0</v>
      </c>
      <c r="R94" s="127">
        <f>SUM(R95:R104)</f>
        <v>0</v>
      </c>
      <c r="T94" s="128">
        <f>SUM(T95:T104)</f>
        <v>0</v>
      </c>
      <c r="AR94" s="122" t="s">
        <v>88</v>
      </c>
      <c r="AT94" s="129" t="s">
        <v>80</v>
      </c>
      <c r="AU94" s="129" t="s">
        <v>81</v>
      </c>
      <c r="AY94" s="122" t="s">
        <v>147</v>
      </c>
      <c r="BK94" s="130">
        <f>SUM(BK95:BK104)</f>
        <v>0</v>
      </c>
    </row>
    <row r="95" spans="2:65" s="1" customFormat="1" ht="21.75" customHeight="1">
      <c r="B95" s="34"/>
      <c r="C95" s="133" t="s">
        <v>195</v>
      </c>
      <c r="D95" s="133" t="s">
        <v>149</v>
      </c>
      <c r="E95" s="134" t="s">
        <v>1111</v>
      </c>
      <c r="F95" s="135" t="s">
        <v>1112</v>
      </c>
      <c r="G95" s="136" t="s">
        <v>951</v>
      </c>
      <c r="H95" s="137">
        <v>0.06</v>
      </c>
      <c r="I95" s="138"/>
      <c r="J95" s="139">
        <f t="shared" ref="J95:J104" si="10">ROUND(I95*H95,2)</f>
        <v>0</v>
      </c>
      <c r="K95" s="135" t="s">
        <v>79</v>
      </c>
      <c r="L95" s="34"/>
      <c r="M95" s="140" t="s">
        <v>79</v>
      </c>
      <c r="N95" s="141" t="s">
        <v>51</v>
      </c>
      <c r="P95" s="142">
        <f t="shared" ref="P95:P104" si="11">O95*H95</f>
        <v>0</v>
      </c>
      <c r="Q95" s="142">
        <v>0</v>
      </c>
      <c r="R95" s="142">
        <f t="shared" ref="R95:R104" si="12">Q95*H95</f>
        <v>0</v>
      </c>
      <c r="S95" s="142">
        <v>0</v>
      </c>
      <c r="T95" s="143">
        <f t="shared" ref="T95:T104" si="13">S95*H95</f>
        <v>0</v>
      </c>
      <c r="AR95" s="144" t="s">
        <v>269</v>
      </c>
      <c r="AT95" s="144" t="s">
        <v>149</v>
      </c>
      <c r="AU95" s="144" t="s">
        <v>88</v>
      </c>
      <c r="AY95" s="18" t="s">
        <v>147</v>
      </c>
      <c r="BE95" s="145">
        <f t="shared" ref="BE95:BE104" si="14">IF(N95="základní",J95,0)</f>
        <v>0</v>
      </c>
      <c r="BF95" s="145">
        <f t="shared" ref="BF95:BF104" si="15">IF(N95="snížená",J95,0)</f>
        <v>0</v>
      </c>
      <c r="BG95" s="145">
        <f t="shared" ref="BG95:BG104" si="16">IF(N95="zákl. přenesená",J95,0)</f>
        <v>0</v>
      </c>
      <c r="BH95" s="145">
        <f t="shared" ref="BH95:BH104" si="17">IF(N95="sníž. přenesená",J95,0)</f>
        <v>0</v>
      </c>
      <c r="BI95" s="145">
        <f t="shared" ref="BI95:BI104" si="18">IF(N95="nulová",J95,0)</f>
        <v>0</v>
      </c>
      <c r="BJ95" s="18" t="s">
        <v>88</v>
      </c>
      <c r="BK95" s="145">
        <f t="shared" ref="BK95:BK104" si="19">ROUND(I95*H95,2)</f>
        <v>0</v>
      </c>
      <c r="BL95" s="18" t="s">
        <v>269</v>
      </c>
      <c r="BM95" s="144" t="s">
        <v>257</v>
      </c>
    </row>
    <row r="96" spans="2:65" s="1" customFormat="1" ht="24.2" customHeight="1">
      <c r="B96" s="34"/>
      <c r="C96" s="133" t="s">
        <v>211</v>
      </c>
      <c r="D96" s="133" t="s">
        <v>149</v>
      </c>
      <c r="E96" s="134" t="s">
        <v>1113</v>
      </c>
      <c r="F96" s="135" t="s">
        <v>1114</v>
      </c>
      <c r="G96" s="136" t="s">
        <v>183</v>
      </c>
      <c r="H96" s="137">
        <v>50</v>
      </c>
      <c r="I96" s="138"/>
      <c r="J96" s="139">
        <f t="shared" si="10"/>
        <v>0</v>
      </c>
      <c r="K96" s="135" t="s">
        <v>79</v>
      </c>
      <c r="L96" s="34"/>
      <c r="M96" s="140" t="s">
        <v>79</v>
      </c>
      <c r="N96" s="141" t="s">
        <v>51</v>
      </c>
      <c r="P96" s="142">
        <f t="shared" si="11"/>
        <v>0</v>
      </c>
      <c r="Q96" s="142">
        <v>0</v>
      </c>
      <c r="R96" s="142">
        <f t="shared" si="12"/>
        <v>0</v>
      </c>
      <c r="S96" s="142">
        <v>0</v>
      </c>
      <c r="T96" s="143">
        <f t="shared" si="13"/>
        <v>0</v>
      </c>
      <c r="AR96" s="144" t="s">
        <v>269</v>
      </c>
      <c r="AT96" s="144" t="s">
        <v>149</v>
      </c>
      <c r="AU96" s="144" t="s">
        <v>88</v>
      </c>
      <c r="AY96" s="18" t="s">
        <v>147</v>
      </c>
      <c r="BE96" s="145">
        <f t="shared" si="14"/>
        <v>0</v>
      </c>
      <c r="BF96" s="145">
        <f t="shared" si="15"/>
        <v>0</v>
      </c>
      <c r="BG96" s="145">
        <f t="shared" si="16"/>
        <v>0</v>
      </c>
      <c r="BH96" s="145">
        <f t="shared" si="17"/>
        <v>0</v>
      </c>
      <c r="BI96" s="145">
        <f t="shared" si="18"/>
        <v>0</v>
      </c>
      <c r="BJ96" s="18" t="s">
        <v>88</v>
      </c>
      <c r="BK96" s="145">
        <f t="shared" si="19"/>
        <v>0</v>
      </c>
      <c r="BL96" s="18" t="s">
        <v>269</v>
      </c>
      <c r="BM96" s="144" t="s">
        <v>269</v>
      </c>
    </row>
    <row r="97" spans="2:65" s="1" customFormat="1" ht="16.5" customHeight="1">
      <c r="B97" s="34"/>
      <c r="C97" s="133" t="s">
        <v>218</v>
      </c>
      <c r="D97" s="133" t="s">
        <v>149</v>
      </c>
      <c r="E97" s="134" t="s">
        <v>1115</v>
      </c>
      <c r="F97" s="135" t="s">
        <v>1116</v>
      </c>
      <c r="G97" s="136" t="s">
        <v>152</v>
      </c>
      <c r="H97" s="137">
        <v>10</v>
      </c>
      <c r="I97" s="138"/>
      <c r="J97" s="139">
        <f t="shared" si="10"/>
        <v>0</v>
      </c>
      <c r="K97" s="135" t="s">
        <v>79</v>
      </c>
      <c r="L97" s="34"/>
      <c r="M97" s="140" t="s">
        <v>79</v>
      </c>
      <c r="N97" s="141" t="s">
        <v>51</v>
      </c>
      <c r="P97" s="142">
        <f t="shared" si="11"/>
        <v>0</v>
      </c>
      <c r="Q97" s="142">
        <v>0</v>
      </c>
      <c r="R97" s="142">
        <f t="shared" si="12"/>
        <v>0</v>
      </c>
      <c r="S97" s="142">
        <v>0</v>
      </c>
      <c r="T97" s="143">
        <f t="shared" si="13"/>
        <v>0</v>
      </c>
      <c r="AR97" s="144" t="s">
        <v>269</v>
      </c>
      <c r="AT97" s="144" t="s">
        <v>149</v>
      </c>
      <c r="AU97" s="144" t="s">
        <v>88</v>
      </c>
      <c r="AY97" s="18" t="s">
        <v>147</v>
      </c>
      <c r="BE97" s="145">
        <f t="shared" si="14"/>
        <v>0</v>
      </c>
      <c r="BF97" s="145">
        <f t="shared" si="15"/>
        <v>0</v>
      </c>
      <c r="BG97" s="145">
        <f t="shared" si="16"/>
        <v>0</v>
      </c>
      <c r="BH97" s="145">
        <f t="shared" si="17"/>
        <v>0</v>
      </c>
      <c r="BI97" s="145">
        <f t="shared" si="18"/>
        <v>0</v>
      </c>
      <c r="BJ97" s="18" t="s">
        <v>88</v>
      </c>
      <c r="BK97" s="145">
        <f t="shared" si="19"/>
        <v>0</v>
      </c>
      <c r="BL97" s="18" t="s">
        <v>269</v>
      </c>
      <c r="BM97" s="144" t="s">
        <v>282</v>
      </c>
    </row>
    <row r="98" spans="2:65" s="1" customFormat="1" ht="24.2" customHeight="1">
      <c r="B98" s="34"/>
      <c r="C98" s="133" t="s">
        <v>225</v>
      </c>
      <c r="D98" s="133" t="s">
        <v>149</v>
      </c>
      <c r="E98" s="134" t="s">
        <v>1117</v>
      </c>
      <c r="F98" s="135" t="s">
        <v>1118</v>
      </c>
      <c r="G98" s="136" t="s">
        <v>183</v>
      </c>
      <c r="H98" s="137">
        <v>50</v>
      </c>
      <c r="I98" s="138"/>
      <c r="J98" s="139">
        <f t="shared" si="10"/>
        <v>0</v>
      </c>
      <c r="K98" s="135" t="s">
        <v>79</v>
      </c>
      <c r="L98" s="34"/>
      <c r="M98" s="140" t="s">
        <v>79</v>
      </c>
      <c r="N98" s="141" t="s">
        <v>51</v>
      </c>
      <c r="P98" s="142">
        <f t="shared" si="11"/>
        <v>0</v>
      </c>
      <c r="Q98" s="142">
        <v>0</v>
      </c>
      <c r="R98" s="142">
        <f t="shared" si="12"/>
        <v>0</v>
      </c>
      <c r="S98" s="142">
        <v>0</v>
      </c>
      <c r="T98" s="143">
        <f t="shared" si="13"/>
        <v>0</v>
      </c>
      <c r="AR98" s="144" t="s">
        <v>269</v>
      </c>
      <c r="AT98" s="144" t="s">
        <v>149</v>
      </c>
      <c r="AU98" s="144" t="s">
        <v>88</v>
      </c>
      <c r="AY98" s="18" t="s">
        <v>147</v>
      </c>
      <c r="BE98" s="145">
        <f t="shared" si="14"/>
        <v>0</v>
      </c>
      <c r="BF98" s="145">
        <f t="shared" si="15"/>
        <v>0</v>
      </c>
      <c r="BG98" s="145">
        <f t="shared" si="16"/>
        <v>0</v>
      </c>
      <c r="BH98" s="145">
        <f t="shared" si="17"/>
        <v>0</v>
      </c>
      <c r="BI98" s="145">
        <f t="shared" si="18"/>
        <v>0</v>
      </c>
      <c r="BJ98" s="18" t="s">
        <v>88</v>
      </c>
      <c r="BK98" s="145">
        <f t="shared" si="19"/>
        <v>0</v>
      </c>
      <c r="BL98" s="18" t="s">
        <v>269</v>
      </c>
      <c r="BM98" s="144" t="s">
        <v>295</v>
      </c>
    </row>
    <row r="99" spans="2:65" s="1" customFormat="1" ht="16.5" customHeight="1">
      <c r="B99" s="34"/>
      <c r="C99" s="133" t="s">
        <v>236</v>
      </c>
      <c r="D99" s="133" t="s">
        <v>149</v>
      </c>
      <c r="E99" s="134" t="s">
        <v>1119</v>
      </c>
      <c r="F99" s="135" t="s">
        <v>1120</v>
      </c>
      <c r="G99" s="136" t="s">
        <v>183</v>
      </c>
      <c r="H99" s="137">
        <v>50</v>
      </c>
      <c r="I99" s="138"/>
      <c r="J99" s="139">
        <f t="shared" si="10"/>
        <v>0</v>
      </c>
      <c r="K99" s="135" t="s">
        <v>79</v>
      </c>
      <c r="L99" s="34"/>
      <c r="M99" s="140" t="s">
        <v>79</v>
      </c>
      <c r="N99" s="141" t="s">
        <v>51</v>
      </c>
      <c r="P99" s="142">
        <f t="shared" si="11"/>
        <v>0</v>
      </c>
      <c r="Q99" s="142">
        <v>0</v>
      </c>
      <c r="R99" s="142">
        <f t="shared" si="12"/>
        <v>0</v>
      </c>
      <c r="S99" s="142">
        <v>0</v>
      </c>
      <c r="T99" s="143">
        <f t="shared" si="13"/>
        <v>0</v>
      </c>
      <c r="AR99" s="144" t="s">
        <v>269</v>
      </c>
      <c r="AT99" s="144" t="s">
        <v>149</v>
      </c>
      <c r="AU99" s="144" t="s">
        <v>88</v>
      </c>
      <c r="AY99" s="18" t="s">
        <v>147</v>
      </c>
      <c r="BE99" s="145">
        <f t="shared" si="14"/>
        <v>0</v>
      </c>
      <c r="BF99" s="145">
        <f t="shared" si="15"/>
        <v>0</v>
      </c>
      <c r="BG99" s="145">
        <f t="shared" si="16"/>
        <v>0</v>
      </c>
      <c r="BH99" s="145">
        <f t="shared" si="17"/>
        <v>0</v>
      </c>
      <c r="BI99" s="145">
        <f t="shared" si="18"/>
        <v>0</v>
      </c>
      <c r="BJ99" s="18" t="s">
        <v>88</v>
      </c>
      <c r="BK99" s="145">
        <f t="shared" si="19"/>
        <v>0</v>
      </c>
      <c r="BL99" s="18" t="s">
        <v>269</v>
      </c>
      <c r="BM99" s="144" t="s">
        <v>305</v>
      </c>
    </row>
    <row r="100" spans="2:65" s="1" customFormat="1" ht="24.2" customHeight="1">
      <c r="B100" s="34"/>
      <c r="C100" s="133" t="s">
        <v>8</v>
      </c>
      <c r="D100" s="133" t="s">
        <v>149</v>
      </c>
      <c r="E100" s="134" t="s">
        <v>1121</v>
      </c>
      <c r="F100" s="135" t="s">
        <v>1122</v>
      </c>
      <c r="G100" s="136" t="s">
        <v>183</v>
      </c>
      <c r="H100" s="137">
        <v>50</v>
      </c>
      <c r="I100" s="138"/>
      <c r="J100" s="139">
        <f t="shared" si="10"/>
        <v>0</v>
      </c>
      <c r="K100" s="135" t="s">
        <v>79</v>
      </c>
      <c r="L100" s="34"/>
      <c r="M100" s="140" t="s">
        <v>79</v>
      </c>
      <c r="N100" s="141" t="s">
        <v>51</v>
      </c>
      <c r="P100" s="142">
        <f t="shared" si="11"/>
        <v>0</v>
      </c>
      <c r="Q100" s="142">
        <v>0</v>
      </c>
      <c r="R100" s="142">
        <f t="shared" si="12"/>
        <v>0</v>
      </c>
      <c r="S100" s="142">
        <v>0</v>
      </c>
      <c r="T100" s="143">
        <f t="shared" si="13"/>
        <v>0</v>
      </c>
      <c r="AR100" s="144" t="s">
        <v>269</v>
      </c>
      <c r="AT100" s="144" t="s">
        <v>149</v>
      </c>
      <c r="AU100" s="144" t="s">
        <v>88</v>
      </c>
      <c r="AY100" s="18" t="s">
        <v>147</v>
      </c>
      <c r="BE100" s="145">
        <f t="shared" si="14"/>
        <v>0</v>
      </c>
      <c r="BF100" s="145">
        <f t="shared" si="15"/>
        <v>0</v>
      </c>
      <c r="BG100" s="145">
        <f t="shared" si="16"/>
        <v>0</v>
      </c>
      <c r="BH100" s="145">
        <f t="shared" si="17"/>
        <v>0</v>
      </c>
      <c r="BI100" s="145">
        <f t="shared" si="18"/>
        <v>0</v>
      </c>
      <c r="BJ100" s="18" t="s">
        <v>88</v>
      </c>
      <c r="BK100" s="145">
        <f t="shared" si="19"/>
        <v>0</v>
      </c>
      <c r="BL100" s="18" t="s">
        <v>269</v>
      </c>
      <c r="BM100" s="144" t="s">
        <v>316</v>
      </c>
    </row>
    <row r="101" spans="2:65" s="1" customFormat="1" ht="16.5" customHeight="1">
      <c r="B101" s="34"/>
      <c r="C101" s="133" t="s">
        <v>251</v>
      </c>
      <c r="D101" s="133" t="s">
        <v>149</v>
      </c>
      <c r="E101" s="134" t="s">
        <v>1123</v>
      </c>
      <c r="F101" s="135" t="s">
        <v>1124</v>
      </c>
      <c r="G101" s="136" t="s">
        <v>1098</v>
      </c>
      <c r="H101" s="137">
        <v>1</v>
      </c>
      <c r="I101" s="138"/>
      <c r="J101" s="139">
        <f t="shared" si="10"/>
        <v>0</v>
      </c>
      <c r="K101" s="135" t="s">
        <v>79</v>
      </c>
      <c r="L101" s="34"/>
      <c r="M101" s="140" t="s">
        <v>79</v>
      </c>
      <c r="N101" s="141" t="s">
        <v>51</v>
      </c>
      <c r="P101" s="142">
        <f t="shared" si="11"/>
        <v>0</v>
      </c>
      <c r="Q101" s="142">
        <v>0</v>
      </c>
      <c r="R101" s="142">
        <f t="shared" si="12"/>
        <v>0</v>
      </c>
      <c r="S101" s="142">
        <v>0</v>
      </c>
      <c r="T101" s="143">
        <f t="shared" si="13"/>
        <v>0</v>
      </c>
      <c r="AR101" s="144" t="s">
        <v>269</v>
      </c>
      <c r="AT101" s="144" t="s">
        <v>149</v>
      </c>
      <c r="AU101" s="144" t="s">
        <v>88</v>
      </c>
      <c r="AY101" s="18" t="s">
        <v>147</v>
      </c>
      <c r="BE101" s="145">
        <f t="shared" si="14"/>
        <v>0</v>
      </c>
      <c r="BF101" s="145">
        <f t="shared" si="15"/>
        <v>0</v>
      </c>
      <c r="BG101" s="145">
        <f t="shared" si="16"/>
        <v>0</v>
      </c>
      <c r="BH101" s="145">
        <f t="shared" si="17"/>
        <v>0</v>
      </c>
      <c r="BI101" s="145">
        <f t="shared" si="18"/>
        <v>0</v>
      </c>
      <c r="BJ101" s="18" t="s">
        <v>88</v>
      </c>
      <c r="BK101" s="145">
        <f t="shared" si="19"/>
        <v>0</v>
      </c>
      <c r="BL101" s="18" t="s">
        <v>269</v>
      </c>
      <c r="BM101" s="144" t="s">
        <v>330</v>
      </c>
    </row>
    <row r="102" spans="2:65" s="1" customFormat="1" ht="16.5" customHeight="1">
      <c r="B102" s="34"/>
      <c r="C102" s="133" t="s">
        <v>257</v>
      </c>
      <c r="D102" s="133" t="s">
        <v>149</v>
      </c>
      <c r="E102" s="134" t="s">
        <v>1125</v>
      </c>
      <c r="F102" s="135" t="s">
        <v>1126</v>
      </c>
      <c r="G102" s="136" t="s">
        <v>1098</v>
      </c>
      <c r="H102" s="137">
        <v>1</v>
      </c>
      <c r="I102" s="138"/>
      <c r="J102" s="139">
        <f t="shared" si="10"/>
        <v>0</v>
      </c>
      <c r="K102" s="135" t="s">
        <v>79</v>
      </c>
      <c r="L102" s="34"/>
      <c r="M102" s="140" t="s">
        <v>79</v>
      </c>
      <c r="N102" s="141" t="s">
        <v>51</v>
      </c>
      <c r="P102" s="142">
        <f t="shared" si="11"/>
        <v>0</v>
      </c>
      <c r="Q102" s="142">
        <v>0</v>
      </c>
      <c r="R102" s="142">
        <f t="shared" si="12"/>
        <v>0</v>
      </c>
      <c r="S102" s="142">
        <v>0</v>
      </c>
      <c r="T102" s="143">
        <f t="shared" si="13"/>
        <v>0</v>
      </c>
      <c r="AR102" s="144" t="s">
        <v>269</v>
      </c>
      <c r="AT102" s="144" t="s">
        <v>149</v>
      </c>
      <c r="AU102" s="144" t="s">
        <v>88</v>
      </c>
      <c r="AY102" s="18" t="s">
        <v>147</v>
      </c>
      <c r="BE102" s="145">
        <f t="shared" si="14"/>
        <v>0</v>
      </c>
      <c r="BF102" s="145">
        <f t="shared" si="15"/>
        <v>0</v>
      </c>
      <c r="BG102" s="145">
        <f t="shared" si="16"/>
        <v>0</v>
      </c>
      <c r="BH102" s="145">
        <f t="shared" si="17"/>
        <v>0</v>
      </c>
      <c r="BI102" s="145">
        <f t="shared" si="18"/>
        <v>0</v>
      </c>
      <c r="BJ102" s="18" t="s">
        <v>88</v>
      </c>
      <c r="BK102" s="145">
        <f t="shared" si="19"/>
        <v>0</v>
      </c>
      <c r="BL102" s="18" t="s">
        <v>269</v>
      </c>
      <c r="BM102" s="144" t="s">
        <v>341</v>
      </c>
    </row>
    <row r="103" spans="2:65" s="1" customFormat="1" ht="16.5" customHeight="1">
      <c r="B103" s="34"/>
      <c r="C103" s="133" t="s">
        <v>264</v>
      </c>
      <c r="D103" s="133" t="s">
        <v>149</v>
      </c>
      <c r="E103" s="134" t="s">
        <v>1127</v>
      </c>
      <c r="F103" s="135" t="s">
        <v>1128</v>
      </c>
      <c r="G103" s="136" t="s">
        <v>198</v>
      </c>
      <c r="H103" s="137">
        <v>7</v>
      </c>
      <c r="I103" s="138"/>
      <c r="J103" s="139">
        <f t="shared" si="10"/>
        <v>0</v>
      </c>
      <c r="K103" s="135" t="s">
        <v>79</v>
      </c>
      <c r="L103" s="34"/>
      <c r="M103" s="140" t="s">
        <v>79</v>
      </c>
      <c r="N103" s="141" t="s">
        <v>51</v>
      </c>
      <c r="P103" s="142">
        <f t="shared" si="11"/>
        <v>0</v>
      </c>
      <c r="Q103" s="142">
        <v>0</v>
      </c>
      <c r="R103" s="142">
        <f t="shared" si="12"/>
        <v>0</v>
      </c>
      <c r="S103" s="142">
        <v>0</v>
      </c>
      <c r="T103" s="143">
        <f t="shared" si="13"/>
        <v>0</v>
      </c>
      <c r="AR103" s="144" t="s">
        <v>269</v>
      </c>
      <c r="AT103" s="144" t="s">
        <v>149</v>
      </c>
      <c r="AU103" s="144" t="s">
        <v>88</v>
      </c>
      <c r="AY103" s="18" t="s">
        <v>147</v>
      </c>
      <c r="BE103" s="145">
        <f t="shared" si="14"/>
        <v>0</v>
      </c>
      <c r="BF103" s="145">
        <f t="shared" si="15"/>
        <v>0</v>
      </c>
      <c r="BG103" s="145">
        <f t="shared" si="16"/>
        <v>0</v>
      </c>
      <c r="BH103" s="145">
        <f t="shared" si="17"/>
        <v>0</v>
      </c>
      <c r="BI103" s="145">
        <f t="shared" si="18"/>
        <v>0</v>
      </c>
      <c r="BJ103" s="18" t="s">
        <v>88</v>
      </c>
      <c r="BK103" s="145">
        <f t="shared" si="19"/>
        <v>0</v>
      </c>
      <c r="BL103" s="18" t="s">
        <v>269</v>
      </c>
      <c r="BM103" s="144" t="s">
        <v>353</v>
      </c>
    </row>
    <row r="104" spans="2:65" s="1" customFormat="1" ht="16.5" customHeight="1">
      <c r="B104" s="34"/>
      <c r="C104" s="133" t="s">
        <v>269</v>
      </c>
      <c r="D104" s="133" t="s">
        <v>149</v>
      </c>
      <c r="E104" s="134" t="s">
        <v>1129</v>
      </c>
      <c r="F104" s="135" t="s">
        <v>1130</v>
      </c>
      <c r="G104" s="136" t="s">
        <v>198</v>
      </c>
      <c r="H104" s="137">
        <v>7</v>
      </c>
      <c r="I104" s="138"/>
      <c r="J104" s="139">
        <f t="shared" si="10"/>
        <v>0</v>
      </c>
      <c r="K104" s="135" t="s">
        <v>79</v>
      </c>
      <c r="L104" s="34"/>
      <c r="M104" s="140" t="s">
        <v>79</v>
      </c>
      <c r="N104" s="141" t="s">
        <v>51</v>
      </c>
      <c r="P104" s="142">
        <f t="shared" si="11"/>
        <v>0</v>
      </c>
      <c r="Q104" s="142">
        <v>0</v>
      </c>
      <c r="R104" s="142">
        <f t="shared" si="12"/>
        <v>0</v>
      </c>
      <c r="S104" s="142">
        <v>0</v>
      </c>
      <c r="T104" s="143">
        <f t="shared" si="13"/>
        <v>0</v>
      </c>
      <c r="AR104" s="144" t="s">
        <v>269</v>
      </c>
      <c r="AT104" s="144" t="s">
        <v>149</v>
      </c>
      <c r="AU104" s="144" t="s">
        <v>88</v>
      </c>
      <c r="AY104" s="18" t="s">
        <v>147</v>
      </c>
      <c r="BE104" s="145">
        <f t="shared" si="14"/>
        <v>0</v>
      </c>
      <c r="BF104" s="145">
        <f t="shared" si="15"/>
        <v>0</v>
      </c>
      <c r="BG104" s="145">
        <f t="shared" si="16"/>
        <v>0</v>
      </c>
      <c r="BH104" s="145">
        <f t="shared" si="17"/>
        <v>0</v>
      </c>
      <c r="BI104" s="145">
        <f t="shared" si="18"/>
        <v>0</v>
      </c>
      <c r="BJ104" s="18" t="s">
        <v>88</v>
      </c>
      <c r="BK104" s="145">
        <f t="shared" si="19"/>
        <v>0</v>
      </c>
      <c r="BL104" s="18" t="s">
        <v>269</v>
      </c>
      <c r="BM104" s="144" t="s">
        <v>366</v>
      </c>
    </row>
    <row r="105" spans="2:65" s="11" customFormat="1" ht="25.9" customHeight="1">
      <c r="B105" s="121"/>
      <c r="D105" s="122" t="s">
        <v>80</v>
      </c>
      <c r="E105" s="123" t="s">
        <v>1131</v>
      </c>
      <c r="F105" s="123" t="s">
        <v>1132</v>
      </c>
      <c r="I105" s="124"/>
      <c r="J105" s="125">
        <f>BK105</f>
        <v>0</v>
      </c>
      <c r="L105" s="121"/>
      <c r="M105" s="126"/>
      <c r="P105" s="127">
        <f>SUM(P106:P108)</f>
        <v>0</v>
      </c>
      <c r="R105" s="127">
        <f>SUM(R106:R108)</f>
        <v>0</v>
      </c>
      <c r="T105" s="128">
        <f>SUM(T106:T108)</f>
        <v>0</v>
      </c>
      <c r="AR105" s="122" t="s">
        <v>88</v>
      </c>
      <c r="AT105" s="129" t="s">
        <v>80</v>
      </c>
      <c r="AU105" s="129" t="s">
        <v>81</v>
      </c>
      <c r="AY105" s="122" t="s">
        <v>147</v>
      </c>
      <c r="BK105" s="130">
        <f>SUM(BK106:BK108)</f>
        <v>0</v>
      </c>
    </row>
    <row r="106" spans="2:65" s="1" customFormat="1" ht="78" customHeight="1">
      <c r="B106" s="34"/>
      <c r="C106" s="133" t="s">
        <v>275</v>
      </c>
      <c r="D106" s="133" t="s">
        <v>149</v>
      </c>
      <c r="E106" s="134" t="s">
        <v>1133</v>
      </c>
      <c r="F106" s="135" t="s">
        <v>1134</v>
      </c>
      <c r="G106" s="136" t="s">
        <v>1098</v>
      </c>
      <c r="H106" s="137">
        <v>1</v>
      </c>
      <c r="I106" s="138"/>
      <c r="J106" s="139">
        <f>ROUND(I106*H106,2)</f>
        <v>0</v>
      </c>
      <c r="K106" s="135" t="s">
        <v>79</v>
      </c>
      <c r="L106" s="34"/>
      <c r="M106" s="140" t="s">
        <v>79</v>
      </c>
      <c r="N106" s="141" t="s">
        <v>51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269</v>
      </c>
      <c r="AT106" s="144" t="s">
        <v>149</v>
      </c>
      <c r="AU106" s="144" t="s">
        <v>88</v>
      </c>
      <c r="AY106" s="18" t="s">
        <v>147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88</v>
      </c>
      <c r="BK106" s="145">
        <f>ROUND(I106*H106,2)</f>
        <v>0</v>
      </c>
      <c r="BL106" s="18" t="s">
        <v>269</v>
      </c>
      <c r="BM106" s="144" t="s">
        <v>379</v>
      </c>
    </row>
    <row r="107" spans="2:65" s="1" customFormat="1" ht="29.25">
      <c r="B107" s="34"/>
      <c r="D107" s="151" t="s">
        <v>1135</v>
      </c>
      <c r="F107" s="195" t="s">
        <v>1136</v>
      </c>
      <c r="I107" s="148"/>
      <c r="L107" s="34"/>
      <c r="M107" s="149"/>
      <c r="T107" s="55"/>
      <c r="AT107" s="18" t="s">
        <v>1135</v>
      </c>
      <c r="AU107" s="18" t="s">
        <v>88</v>
      </c>
    </row>
    <row r="108" spans="2:65" s="1" customFormat="1" ht="16.5" customHeight="1">
      <c r="B108" s="34"/>
      <c r="C108" s="133" t="s">
        <v>282</v>
      </c>
      <c r="D108" s="133" t="s">
        <v>149</v>
      </c>
      <c r="E108" s="134" t="s">
        <v>1137</v>
      </c>
      <c r="F108" s="135" t="s">
        <v>1138</v>
      </c>
      <c r="G108" s="136" t="s">
        <v>1098</v>
      </c>
      <c r="H108" s="137">
        <v>1</v>
      </c>
      <c r="I108" s="138"/>
      <c r="J108" s="139">
        <f>ROUND(I108*H108,2)</f>
        <v>0</v>
      </c>
      <c r="K108" s="135" t="s">
        <v>79</v>
      </c>
      <c r="L108" s="34"/>
      <c r="M108" s="140" t="s">
        <v>79</v>
      </c>
      <c r="N108" s="141" t="s">
        <v>51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269</v>
      </c>
      <c r="AT108" s="144" t="s">
        <v>149</v>
      </c>
      <c r="AU108" s="144" t="s">
        <v>88</v>
      </c>
      <c r="AY108" s="18" t="s">
        <v>147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88</v>
      </c>
      <c r="BK108" s="145">
        <f>ROUND(I108*H108,2)</f>
        <v>0</v>
      </c>
      <c r="BL108" s="18" t="s">
        <v>269</v>
      </c>
      <c r="BM108" s="144" t="s">
        <v>393</v>
      </c>
    </row>
    <row r="109" spans="2:65" s="11" customFormat="1" ht="25.9" customHeight="1">
      <c r="B109" s="121"/>
      <c r="D109" s="122" t="s">
        <v>80</v>
      </c>
      <c r="E109" s="123" t="s">
        <v>1139</v>
      </c>
      <c r="F109" s="123" t="s">
        <v>1140</v>
      </c>
      <c r="I109" s="124"/>
      <c r="J109" s="125">
        <f>BK109</f>
        <v>0</v>
      </c>
      <c r="L109" s="121"/>
      <c r="M109" s="126"/>
      <c r="P109" s="127">
        <f>SUM(P110:P112)</f>
        <v>0</v>
      </c>
      <c r="R109" s="127">
        <f>SUM(R110:R112)</f>
        <v>0</v>
      </c>
      <c r="T109" s="128">
        <f>SUM(T110:T112)</f>
        <v>0</v>
      </c>
      <c r="AR109" s="122" t="s">
        <v>88</v>
      </c>
      <c r="AT109" s="129" t="s">
        <v>80</v>
      </c>
      <c r="AU109" s="129" t="s">
        <v>81</v>
      </c>
      <c r="AY109" s="122" t="s">
        <v>147</v>
      </c>
      <c r="BK109" s="130">
        <f>SUM(BK110:BK112)</f>
        <v>0</v>
      </c>
    </row>
    <row r="110" spans="2:65" s="1" customFormat="1" ht="24.2" customHeight="1">
      <c r="B110" s="34"/>
      <c r="C110" s="133" t="s">
        <v>288</v>
      </c>
      <c r="D110" s="133" t="s">
        <v>149</v>
      </c>
      <c r="E110" s="134" t="s">
        <v>1141</v>
      </c>
      <c r="F110" s="135" t="s">
        <v>1142</v>
      </c>
      <c r="G110" s="136" t="s">
        <v>183</v>
      </c>
      <c r="H110" s="137">
        <v>8</v>
      </c>
      <c r="I110" s="138"/>
      <c r="J110" s="139">
        <f>ROUND(I110*H110,2)</f>
        <v>0</v>
      </c>
      <c r="K110" s="135" t="s">
        <v>79</v>
      </c>
      <c r="L110" s="34"/>
      <c r="M110" s="140" t="s">
        <v>79</v>
      </c>
      <c r="N110" s="141" t="s">
        <v>51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269</v>
      </c>
      <c r="AT110" s="144" t="s">
        <v>149</v>
      </c>
      <c r="AU110" s="144" t="s">
        <v>88</v>
      </c>
      <c r="AY110" s="18" t="s">
        <v>147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88</v>
      </c>
      <c r="BK110" s="145">
        <f>ROUND(I110*H110,2)</f>
        <v>0</v>
      </c>
      <c r="BL110" s="18" t="s">
        <v>269</v>
      </c>
      <c r="BM110" s="144" t="s">
        <v>406</v>
      </c>
    </row>
    <row r="111" spans="2:65" s="1" customFormat="1" ht="16.5" customHeight="1">
      <c r="B111" s="34"/>
      <c r="C111" s="133" t="s">
        <v>295</v>
      </c>
      <c r="D111" s="133" t="s">
        <v>149</v>
      </c>
      <c r="E111" s="134" t="s">
        <v>1143</v>
      </c>
      <c r="F111" s="135" t="s">
        <v>1144</v>
      </c>
      <c r="G111" s="136" t="s">
        <v>183</v>
      </c>
      <c r="H111" s="137">
        <v>42</v>
      </c>
      <c r="I111" s="138"/>
      <c r="J111" s="139">
        <f>ROUND(I111*H111,2)</f>
        <v>0</v>
      </c>
      <c r="K111" s="135" t="s">
        <v>79</v>
      </c>
      <c r="L111" s="34"/>
      <c r="M111" s="140" t="s">
        <v>79</v>
      </c>
      <c r="N111" s="141" t="s">
        <v>51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269</v>
      </c>
      <c r="AT111" s="144" t="s">
        <v>149</v>
      </c>
      <c r="AU111" s="144" t="s">
        <v>88</v>
      </c>
      <c r="AY111" s="18" t="s">
        <v>147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8" t="s">
        <v>88</v>
      </c>
      <c r="BK111" s="145">
        <f>ROUND(I111*H111,2)</f>
        <v>0</v>
      </c>
      <c r="BL111" s="18" t="s">
        <v>269</v>
      </c>
      <c r="BM111" s="144" t="s">
        <v>418</v>
      </c>
    </row>
    <row r="112" spans="2:65" s="1" customFormat="1" ht="16.5" customHeight="1">
      <c r="B112" s="34"/>
      <c r="C112" s="133" t="s">
        <v>7</v>
      </c>
      <c r="D112" s="133" t="s">
        <v>149</v>
      </c>
      <c r="E112" s="134" t="s">
        <v>1145</v>
      </c>
      <c r="F112" s="135" t="s">
        <v>1146</v>
      </c>
      <c r="G112" s="136" t="s">
        <v>1098</v>
      </c>
      <c r="H112" s="137">
        <v>7</v>
      </c>
      <c r="I112" s="138"/>
      <c r="J112" s="139">
        <f>ROUND(I112*H112,2)</f>
        <v>0</v>
      </c>
      <c r="K112" s="135" t="s">
        <v>79</v>
      </c>
      <c r="L112" s="34"/>
      <c r="M112" s="140" t="s">
        <v>79</v>
      </c>
      <c r="N112" s="141" t="s">
        <v>51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269</v>
      </c>
      <c r="AT112" s="144" t="s">
        <v>149</v>
      </c>
      <c r="AU112" s="144" t="s">
        <v>88</v>
      </c>
      <c r="AY112" s="18" t="s">
        <v>147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88</v>
      </c>
      <c r="BK112" s="145">
        <f>ROUND(I112*H112,2)</f>
        <v>0</v>
      </c>
      <c r="BL112" s="18" t="s">
        <v>269</v>
      </c>
      <c r="BM112" s="144" t="s">
        <v>430</v>
      </c>
    </row>
    <row r="113" spans="2:65" s="11" customFormat="1" ht="25.9" customHeight="1">
      <c r="B113" s="121"/>
      <c r="D113" s="122" t="s">
        <v>80</v>
      </c>
      <c r="E113" s="123" t="s">
        <v>1147</v>
      </c>
      <c r="F113" s="123" t="s">
        <v>1148</v>
      </c>
      <c r="I113" s="124"/>
      <c r="J113" s="125">
        <f>BK113</f>
        <v>0</v>
      </c>
      <c r="L113" s="121"/>
      <c r="M113" s="126"/>
      <c r="P113" s="127">
        <f>SUM(P114:P115)</f>
        <v>0</v>
      </c>
      <c r="R113" s="127">
        <f>SUM(R114:R115)</f>
        <v>0</v>
      </c>
      <c r="T113" s="128">
        <f>SUM(T114:T115)</f>
        <v>0</v>
      </c>
      <c r="AR113" s="122" t="s">
        <v>88</v>
      </c>
      <c r="AT113" s="129" t="s">
        <v>80</v>
      </c>
      <c r="AU113" s="129" t="s">
        <v>81</v>
      </c>
      <c r="AY113" s="122" t="s">
        <v>147</v>
      </c>
      <c r="BK113" s="130">
        <f>SUM(BK114:BK115)</f>
        <v>0</v>
      </c>
    </row>
    <row r="114" spans="2:65" s="1" customFormat="1" ht="16.5" customHeight="1">
      <c r="B114" s="34"/>
      <c r="C114" s="133" t="s">
        <v>305</v>
      </c>
      <c r="D114" s="133" t="s">
        <v>149</v>
      </c>
      <c r="E114" s="134" t="s">
        <v>1149</v>
      </c>
      <c r="F114" s="135" t="s">
        <v>1150</v>
      </c>
      <c r="G114" s="136" t="s">
        <v>183</v>
      </c>
      <c r="H114" s="137">
        <v>8</v>
      </c>
      <c r="I114" s="138"/>
      <c r="J114" s="139">
        <f>ROUND(I114*H114,2)</f>
        <v>0</v>
      </c>
      <c r="K114" s="135" t="s">
        <v>79</v>
      </c>
      <c r="L114" s="34"/>
      <c r="M114" s="140" t="s">
        <v>79</v>
      </c>
      <c r="N114" s="141" t="s">
        <v>51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269</v>
      </c>
      <c r="AT114" s="144" t="s">
        <v>149</v>
      </c>
      <c r="AU114" s="144" t="s">
        <v>88</v>
      </c>
      <c r="AY114" s="18" t="s">
        <v>147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88</v>
      </c>
      <c r="BK114" s="145">
        <f>ROUND(I114*H114,2)</f>
        <v>0</v>
      </c>
      <c r="BL114" s="18" t="s">
        <v>269</v>
      </c>
      <c r="BM114" s="144" t="s">
        <v>438</v>
      </c>
    </row>
    <row r="115" spans="2:65" s="1" customFormat="1" ht="16.5" customHeight="1">
      <c r="B115" s="34"/>
      <c r="C115" s="133" t="s">
        <v>311</v>
      </c>
      <c r="D115" s="133" t="s">
        <v>149</v>
      </c>
      <c r="E115" s="134" t="s">
        <v>1151</v>
      </c>
      <c r="F115" s="135" t="s">
        <v>1152</v>
      </c>
      <c r="G115" s="136" t="s">
        <v>183</v>
      </c>
      <c r="H115" s="137">
        <v>42</v>
      </c>
      <c r="I115" s="138"/>
      <c r="J115" s="139">
        <f>ROUND(I115*H115,2)</f>
        <v>0</v>
      </c>
      <c r="K115" s="135" t="s">
        <v>79</v>
      </c>
      <c r="L115" s="34"/>
      <c r="M115" s="140" t="s">
        <v>79</v>
      </c>
      <c r="N115" s="141" t="s">
        <v>51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269</v>
      </c>
      <c r="AT115" s="144" t="s">
        <v>149</v>
      </c>
      <c r="AU115" s="144" t="s">
        <v>88</v>
      </c>
      <c r="AY115" s="18" t="s">
        <v>147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88</v>
      </c>
      <c r="BK115" s="145">
        <f>ROUND(I115*H115,2)</f>
        <v>0</v>
      </c>
      <c r="BL115" s="18" t="s">
        <v>269</v>
      </c>
      <c r="BM115" s="144" t="s">
        <v>451</v>
      </c>
    </row>
    <row r="116" spans="2:65" s="11" customFormat="1" ht="25.9" customHeight="1">
      <c r="B116" s="121"/>
      <c r="D116" s="122" t="s">
        <v>80</v>
      </c>
      <c r="E116" s="123" t="s">
        <v>1153</v>
      </c>
      <c r="F116" s="123" t="s">
        <v>1154</v>
      </c>
      <c r="I116" s="124"/>
      <c r="J116" s="125">
        <f>BK116</f>
        <v>0</v>
      </c>
      <c r="L116" s="121"/>
      <c r="M116" s="126"/>
      <c r="P116" s="127">
        <f>SUM(P117:P118)</f>
        <v>0</v>
      </c>
      <c r="R116" s="127">
        <f>SUM(R117:R118)</f>
        <v>0</v>
      </c>
      <c r="T116" s="128">
        <f>SUM(T117:T118)</f>
        <v>0</v>
      </c>
      <c r="AR116" s="122" t="s">
        <v>88</v>
      </c>
      <c r="AT116" s="129" t="s">
        <v>80</v>
      </c>
      <c r="AU116" s="129" t="s">
        <v>81</v>
      </c>
      <c r="AY116" s="122" t="s">
        <v>147</v>
      </c>
      <c r="BK116" s="130">
        <f>SUM(BK117:BK118)</f>
        <v>0</v>
      </c>
    </row>
    <row r="117" spans="2:65" s="1" customFormat="1" ht="16.5" customHeight="1">
      <c r="B117" s="34"/>
      <c r="C117" s="133" t="s">
        <v>316</v>
      </c>
      <c r="D117" s="133" t="s">
        <v>149</v>
      </c>
      <c r="E117" s="134" t="s">
        <v>1155</v>
      </c>
      <c r="F117" s="135" t="s">
        <v>1156</v>
      </c>
      <c r="G117" s="136" t="s">
        <v>183</v>
      </c>
      <c r="H117" s="137">
        <v>50</v>
      </c>
      <c r="I117" s="138"/>
      <c r="J117" s="139">
        <f>ROUND(I117*H117,2)</f>
        <v>0</v>
      </c>
      <c r="K117" s="135" t="s">
        <v>79</v>
      </c>
      <c r="L117" s="34"/>
      <c r="M117" s="140" t="s">
        <v>79</v>
      </c>
      <c r="N117" s="141" t="s">
        <v>51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269</v>
      </c>
      <c r="AT117" s="144" t="s">
        <v>149</v>
      </c>
      <c r="AU117" s="144" t="s">
        <v>88</v>
      </c>
      <c r="AY117" s="18" t="s">
        <v>147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88</v>
      </c>
      <c r="BK117" s="145">
        <f>ROUND(I117*H117,2)</f>
        <v>0</v>
      </c>
      <c r="BL117" s="18" t="s">
        <v>269</v>
      </c>
      <c r="BM117" s="144" t="s">
        <v>465</v>
      </c>
    </row>
    <row r="118" spans="2:65" s="1" customFormat="1" ht="21.75" customHeight="1">
      <c r="B118" s="34"/>
      <c r="C118" s="133" t="s">
        <v>325</v>
      </c>
      <c r="D118" s="133" t="s">
        <v>149</v>
      </c>
      <c r="E118" s="134" t="s">
        <v>1157</v>
      </c>
      <c r="F118" s="135" t="s">
        <v>1158</v>
      </c>
      <c r="G118" s="136" t="s">
        <v>1098</v>
      </c>
      <c r="H118" s="137">
        <v>4</v>
      </c>
      <c r="I118" s="138"/>
      <c r="J118" s="139">
        <f>ROUND(I118*H118,2)</f>
        <v>0</v>
      </c>
      <c r="K118" s="135" t="s">
        <v>79</v>
      </c>
      <c r="L118" s="34"/>
      <c r="M118" s="140" t="s">
        <v>79</v>
      </c>
      <c r="N118" s="141" t="s">
        <v>51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269</v>
      </c>
      <c r="AT118" s="144" t="s">
        <v>149</v>
      </c>
      <c r="AU118" s="144" t="s">
        <v>88</v>
      </c>
      <c r="AY118" s="18" t="s">
        <v>147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88</v>
      </c>
      <c r="BK118" s="145">
        <f>ROUND(I118*H118,2)</f>
        <v>0</v>
      </c>
      <c r="BL118" s="18" t="s">
        <v>269</v>
      </c>
      <c r="BM118" s="144" t="s">
        <v>476</v>
      </c>
    </row>
    <row r="119" spans="2:65" s="11" customFormat="1" ht="25.9" customHeight="1">
      <c r="B119" s="121"/>
      <c r="D119" s="122" t="s">
        <v>80</v>
      </c>
      <c r="E119" s="123" t="s">
        <v>1159</v>
      </c>
      <c r="F119" s="123" t="s">
        <v>1160</v>
      </c>
      <c r="I119" s="124"/>
      <c r="J119" s="125">
        <f>BK119</f>
        <v>0</v>
      </c>
      <c r="L119" s="121"/>
      <c r="M119" s="126"/>
      <c r="P119" s="127">
        <f>SUM(P120:P126)</f>
        <v>0</v>
      </c>
      <c r="R119" s="127">
        <f>SUM(R120:R126)</f>
        <v>0</v>
      </c>
      <c r="T119" s="128">
        <f>SUM(T120:T126)</f>
        <v>0</v>
      </c>
      <c r="AR119" s="122" t="s">
        <v>88</v>
      </c>
      <c r="AT119" s="129" t="s">
        <v>80</v>
      </c>
      <c r="AU119" s="129" t="s">
        <v>81</v>
      </c>
      <c r="AY119" s="122" t="s">
        <v>147</v>
      </c>
      <c r="BK119" s="130">
        <f>SUM(BK120:BK126)</f>
        <v>0</v>
      </c>
    </row>
    <row r="120" spans="2:65" s="1" customFormat="1" ht="16.5" customHeight="1">
      <c r="B120" s="34"/>
      <c r="C120" s="133" t="s">
        <v>330</v>
      </c>
      <c r="D120" s="133" t="s">
        <v>149</v>
      </c>
      <c r="E120" s="134" t="s">
        <v>1161</v>
      </c>
      <c r="F120" s="135" t="s">
        <v>1162</v>
      </c>
      <c r="G120" s="136" t="s">
        <v>1098</v>
      </c>
      <c r="H120" s="137">
        <v>1</v>
      </c>
      <c r="I120" s="138"/>
      <c r="J120" s="139">
        <f t="shared" ref="J120:J125" si="20">ROUND(I120*H120,2)</f>
        <v>0</v>
      </c>
      <c r="K120" s="135" t="s">
        <v>79</v>
      </c>
      <c r="L120" s="34"/>
      <c r="M120" s="140" t="s">
        <v>79</v>
      </c>
      <c r="N120" s="141" t="s">
        <v>51</v>
      </c>
      <c r="P120" s="142">
        <f t="shared" ref="P120:P125" si="21">O120*H120</f>
        <v>0</v>
      </c>
      <c r="Q120" s="142">
        <v>0</v>
      </c>
      <c r="R120" s="142">
        <f t="shared" ref="R120:R125" si="22">Q120*H120</f>
        <v>0</v>
      </c>
      <c r="S120" s="142">
        <v>0</v>
      </c>
      <c r="T120" s="143">
        <f t="shared" ref="T120:T125" si="23">S120*H120</f>
        <v>0</v>
      </c>
      <c r="AR120" s="144" t="s">
        <v>269</v>
      </c>
      <c r="AT120" s="144" t="s">
        <v>149</v>
      </c>
      <c r="AU120" s="144" t="s">
        <v>88</v>
      </c>
      <c r="AY120" s="18" t="s">
        <v>147</v>
      </c>
      <c r="BE120" s="145">
        <f t="shared" ref="BE120:BE125" si="24">IF(N120="základní",J120,0)</f>
        <v>0</v>
      </c>
      <c r="BF120" s="145">
        <f t="shared" ref="BF120:BF125" si="25">IF(N120="snížená",J120,0)</f>
        <v>0</v>
      </c>
      <c r="BG120" s="145">
        <f t="shared" ref="BG120:BG125" si="26">IF(N120="zákl. přenesená",J120,0)</f>
        <v>0</v>
      </c>
      <c r="BH120" s="145">
        <f t="shared" ref="BH120:BH125" si="27">IF(N120="sníž. přenesená",J120,0)</f>
        <v>0</v>
      </c>
      <c r="BI120" s="145">
        <f t="shared" ref="BI120:BI125" si="28">IF(N120="nulová",J120,0)</f>
        <v>0</v>
      </c>
      <c r="BJ120" s="18" t="s">
        <v>88</v>
      </c>
      <c r="BK120" s="145">
        <f t="shared" ref="BK120:BK125" si="29">ROUND(I120*H120,2)</f>
        <v>0</v>
      </c>
      <c r="BL120" s="18" t="s">
        <v>269</v>
      </c>
      <c r="BM120" s="144" t="s">
        <v>486</v>
      </c>
    </row>
    <row r="121" spans="2:65" s="1" customFormat="1" ht="16.5" customHeight="1">
      <c r="B121" s="34"/>
      <c r="C121" s="133" t="s">
        <v>335</v>
      </c>
      <c r="D121" s="133" t="s">
        <v>149</v>
      </c>
      <c r="E121" s="134" t="s">
        <v>1163</v>
      </c>
      <c r="F121" s="135" t="s">
        <v>1164</v>
      </c>
      <c r="G121" s="136" t="s">
        <v>1098</v>
      </c>
      <c r="H121" s="137">
        <v>1</v>
      </c>
      <c r="I121" s="138"/>
      <c r="J121" s="139">
        <f t="shared" si="20"/>
        <v>0</v>
      </c>
      <c r="K121" s="135" t="s">
        <v>79</v>
      </c>
      <c r="L121" s="34"/>
      <c r="M121" s="140" t="s">
        <v>79</v>
      </c>
      <c r="N121" s="141" t="s">
        <v>51</v>
      </c>
      <c r="P121" s="142">
        <f t="shared" si="21"/>
        <v>0</v>
      </c>
      <c r="Q121" s="142">
        <v>0</v>
      </c>
      <c r="R121" s="142">
        <f t="shared" si="22"/>
        <v>0</v>
      </c>
      <c r="S121" s="142">
        <v>0</v>
      </c>
      <c r="T121" s="143">
        <f t="shared" si="23"/>
        <v>0</v>
      </c>
      <c r="AR121" s="144" t="s">
        <v>269</v>
      </c>
      <c r="AT121" s="144" t="s">
        <v>149</v>
      </c>
      <c r="AU121" s="144" t="s">
        <v>88</v>
      </c>
      <c r="AY121" s="18" t="s">
        <v>147</v>
      </c>
      <c r="BE121" s="145">
        <f t="shared" si="24"/>
        <v>0</v>
      </c>
      <c r="BF121" s="145">
        <f t="shared" si="25"/>
        <v>0</v>
      </c>
      <c r="BG121" s="145">
        <f t="shared" si="26"/>
        <v>0</v>
      </c>
      <c r="BH121" s="145">
        <f t="shared" si="27"/>
        <v>0</v>
      </c>
      <c r="BI121" s="145">
        <f t="shared" si="28"/>
        <v>0</v>
      </c>
      <c r="BJ121" s="18" t="s">
        <v>88</v>
      </c>
      <c r="BK121" s="145">
        <f t="shared" si="29"/>
        <v>0</v>
      </c>
      <c r="BL121" s="18" t="s">
        <v>269</v>
      </c>
      <c r="BM121" s="144" t="s">
        <v>496</v>
      </c>
    </row>
    <row r="122" spans="2:65" s="1" customFormat="1" ht="24.2" customHeight="1">
      <c r="B122" s="34"/>
      <c r="C122" s="133" t="s">
        <v>341</v>
      </c>
      <c r="D122" s="133" t="s">
        <v>149</v>
      </c>
      <c r="E122" s="134" t="s">
        <v>1165</v>
      </c>
      <c r="F122" s="135" t="s">
        <v>1166</v>
      </c>
      <c r="G122" s="136" t="s">
        <v>1167</v>
      </c>
      <c r="H122" s="137">
        <v>1</v>
      </c>
      <c r="I122" s="138"/>
      <c r="J122" s="139">
        <f t="shared" si="20"/>
        <v>0</v>
      </c>
      <c r="K122" s="135" t="s">
        <v>79</v>
      </c>
      <c r="L122" s="34"/>
      <c r="M122" s="140" t="s">
        <v>79</v>
      </c>
      <c r="N122" s="141" t="s">
        <v>51</v>
      </c>
      <c r="P122" s="142">
        <f t="shared" si="21"/>
        <v>0</v>
      </c>
      <c r="Q122" s="142">
        <v>0</v>
      </c>
      <c r="R122" s="142">
        <f t="shared" si="22"/>
        <v>0</v>
      </c>
      <c r="S122" s="142">
        <v>0</v>
      </c>
      <c r="T122" s="143">
        <f t="shared" si="23"/>
        <v>0</v>
      </c>
      <c r="AR122" s="144" t="s">
        <v>269</v>
      </c>
      <c r="AT122" s="144" t="s">
        <v>149</v>
      </c>
      <c r="AU122" s="144" t="s">
        <v>88</v>
      </c>
      <c r="AY122" s="18" t="s">
        <v>147</v>
      </c>
      <c r="BE122" s="145">
        <f t="shared" si="24"/>
        <v>0</v>
      </c>
      <c r="BF122" s="145">
        <f t="shared" si="25"/>
        <v>0</v>
      </c>
      <c r="BG122" s="145">
        <f t="shared" si="26"/>
        <v>0</v>
      </c>
      <c r="BH122" s="145">
        <f t="shared" si="27"/>
        <v>0</v>
      </c>
      <c r="BI122" s="145">
        <f t="shared" si="28"/>
        <v>0</v>
      </c>
      <c r="BJ122" s="18" t="s">
        <v>88</v>
      </c>
      <c r="BK122" s="145">
        <f t="shared" si="29"/>
        <v>0</v>
      </c>
      <c r="BL122" s="18" t="s">
        <v>269</v>
      </c>
      <c r="BM122" s="144" t="s">
        <v>505</v>
      </c>
    </row>
    <row r="123" spans="2:65" s="1" customFormat="1" ht="16.5" customHeight="1">
      <c r="B123" s="34"/>
      <c r="C123" s="133" t="s">
        <v>347</v>
      </c>
      <c r="D123" s="133" t="s">
        <v>149</v>
      </c>
      <c r="E123" s="134" t="s">
        <v>1168</v>
      </c>
      <c r="F123" s="135" t="s">
        <v>1169</v>
      </c>
      <c r="G123" s="136" t="s">
        <v>1098</v>
      </c>
      <c r="H123" s="137">
        <v>1</v>
      </c>
      <c r="I123" s="138"/>
      <c r="J123" s="139">
        <f t="shared" si="20"/>
        <v>0</v>
      </c>
      <c r="K123" s="135" t="s">
        <v>79</v>
      </c>
      <c r="L123" s="34"/>
      <c r="M123" s="140" t="s">
        <v>79</v>
      </c>
      <c r="N123" s="141" t="s">
        <v>51</v>
      </c>
      <c r="P123" s="142">
        <f t="shared" si="21"/>
        <v>0</v>
      </c>
      <c r="Q123" s="142">
        <v>0</v>
      </c>
      <c r="R123" s="142">
        <f t="shared" si="22"/>
        <v>0</v>
      </c>
      <c r="S123" s="142">
        <v>0</v>
      </c>
      <c r="T123" s="143">
        <f t="shared" si="23"/>
        <v>0</v>
      </c>
      <c r="AR123" s="144" t="s">
        <v>269</v>
      </c>
      <c r="AT123" s="144" t="s">
        <v>149</v>
      </c>
      <c r="AU123" s="144" t="s">
        <v>88</v>
      </c>
      <c r="AY123" s="18" t="s">
        <v>147</v>
      </c>
      <c r="BE123" s="145">
        <f t="shared" si="24"/>
        <v>0</v>
      </c>
      <c r="BF123" s="145">
        <f t="shared" si="25"/>
        <v>0</v>
      </c>
      <c r="BG123" s="145">
        <f t="shared" si="26"/>
        <v>0</v>
      </c>
      <c r="BH123" s="145">
        <f t="shared" si="27"/>
        <v>0</v>
      </c>
      <c r="BI123" s="145">
        <f t="shared" si="28"/>
        <v>0</v>
      </c>
      <c r="BJ123" s="18" t="s">
        <v>88</v>
      </c>
      <c r="BK123" s="145">
        <f t="shared" si="29"/>
        <v>0</v>
      </c>
      <c r="BL123" s="18" t="s">
        <v>269</v>
      </c>
      <c r="BM123" s="144" t="s">
        <v>515</v>
      </c>
    </row>
    <row r="124" spans="2:65" s="1" customFormat="1" ht="16.5" customHeight="1">
      <c r="B124" s="34"/>
      <c r="C124" s="133" t="s">
        <v>353</v>
      </c>
      <c r="D124" s="133" t="s">
        <v>149</v>
      </c>
      <c r="E124" s="134" t="s">
        <v>1170</v>
      </c>
      <c r="F124" s="135" t="s">
        <v>1171</v>
      </c>
      <c r="G124" s="136" t="s">
        <v>1098</v>
      </c>
      <c r="H124" s="137">
        <v>1</v>
      </c>
      <c r="I124" s="138"/>
      <c r="J124" s="139">
        <f t="shared" si="20"/>
        <v>0</v>
      </c>
      <c r="K124" s="135" t="s">
        <v>79</v>
      </c>
      <c r="L124" s="34"/>
      <c r="M124" s="140" t="s">
        <v>79</v>
      </c>
      <c r="N124" s="141" t="s">
        <v>51</v>
      </c>
      <c r="P124" s="142">
        <f t="shared" si="21"/>
        <v>0</v>
      </c>
      <c r="Q124" s="142">
        <v>0</v>
      </c>
      <c r="R124" s="142">
        <f t="shared" si="22"/>
        <v>0</v>
      </c>
      <c r="S124" s="142">
        <v>0</v>
      </c>
      <c r="T124" s="143">
        <f t="shared" si="23"/>
        <v>0</v>
      </c>
      <c r="AR124" s="144" t="s">
        <v>269</v>
      </c>
      <c r="AT124" s="144" t="s">
        <v>149</v>
      </c>
      <c r="AU124" s="144" t="s">
        <v>88</v>
      </c>
      <c r="AY124" s="18" t="s">
        <v>147</v>
      </c>
      <c r="BE124" s="145">
        <f t="shared" si="24"/>
        <v>0</v>
      </c>
      <c r="BF124" s="145">
        <f t="shared" si="25"/>
        <v>0</v>
      </c>
      <c r="BG124" s="145">
        <f t="shared" si="26"/>
        <v>0</v>
      </c>
      <c r="BH124" s="145">
        <f t="shared" si="27"/>
        <v>0</v>
      </c>
      <c r="BI124" s="145">
        <f t="shared" si="28"/>
        <v>0</v>
      </c>
      <c r="BJ124" s="18" t="s">
        <v>88</v>
      </c>
      <c r="BK124" s="145">
        <f t="shared" si="29"/>
        <v>0</v>
      </c>
      <c r="BL124" s="18" t="s">
        <v>269</v>
      </c>
      <c r="BM124" s="144" t="s">
        <v>526</v>
      </c>
    </row>
    <row r="125" spans="2:65" s="1" customFormat="1" ht="16.5" customHeight="1">
      <c r="B125" s="34"/>
      <c r="C125" s="133" t="s">
        <v>359</v>
      </c>
      <c r="D125" s="133" t="s">
        <v>149</v>
      </c>
      <c r="E125" s="134" t="s">
        <v>1172</v>
      </c>
      <c r="F125" s="135" t="s">
        <v>1173</v>
      </c>
      <c r="G125" s="136" t="s">
        <v>1098</v>
      </c>
      <c r="H125" s="137">
        <v>1</v>
      </c>
      <c r="I125" s="138"/>
      <c r="J125" s="139">
        <f t="shared" si="20"/>
        <v>0</v>
      </c>
      <c r="K125" s="135" t="s">
        <v>79</v>
      </c>
      <c r="L125" s="34"/>
      <c r="M125" s="140" t="s">
        <v>79</v>
      </c>
      <c r="N125" s="141" t="s">
        <v>51</v>
      </c>
      <c r="P125" s="142">
        <f t="shared" si="21"/>
        <v>0</v>
      </c>
      <c r="Q125" s="142">
        <v>0</v>
      </c>
      <c r="R125" s="142">
        <f t="shared" si="22"/>
        <v>0</v>
      </c>
      <c r="S125" s="142">
        <v>0</v>
      </c>
      <c r="T125" s="143">
        <f t="shared" si="23"/>
        <v>0</v>
      </c>
      <c r="AR125" s="144" t="s">
        <v>269</v>
      </c>
      <c r="AT125" s="144" t="s">
        <v>149</v>
      </c>
      <c r="AU125" s="144" t="s">
        <v>88</v>
      </c>
      <c r="AY125" s="18" t="s">
        <v>147</v>
      </c>
      <c r="BE125" s="145">
        <f t="shared" si="24"/>
        <v>0</v>
      </c>
      <c r="BF125" s="145">
        <f t="shared" si="25"/>
        <v>0</v>
      </c>
      <c r="BG125" s="145">
        <f t="shared" si="26"/>
        <v>0</v>
      </c>
      <c r="BH125" s="145">
        <f t="shared" si="27"/>
        <v>0</v>
      </c>
      <c r="BI125" s="145">
        <f t="shared" si="28"/>
        <v>0</v>
      </c>
      <c r="BJ125" s="18" t="s">
        <v>88</v>
      </c>
      <c r="BK125" s="145">
        <f t="shared" si="29"/>
        <v>0</v>
      </c>
      <c r="BL125" s="18" t="s">
        <v>269</v>
      </c>
      <c r="BM125" s="144" t="s">
        <v>535</v>
      </c>
    </row>
    <row r="126" spans="2:65" s="1" customFormat="1" ht="146.25">
      <c r="B126" s="34"/>
      <c r="D126" s="151" t="s">
        <v>1135</v>
      </c>
      <c r="F126" s="195" t="s">
        <v>1174</v>
      </c>
      <c r="I126" s="148"/>
      <c r="L126" s="34"/>
      <c r="M126" s="188"/>
      <c r="N126" s="189"/>
      <c r="O126" s="189"/>
      <c r="P126" s="189"/>
      <c r="Q126" s="189"/>
      <c r="R126" s="189"/>
      <c r="S126" s="189"/>
      <c r="T126" s="190"/>
      <c r="AT126" s="18" t="s">
        <v>1135</v>
      </c>
      <c r="AU126" s="18" t="s">
        <v>88</v>
      </c>
    </row>
    <row r="127" spans="2:65" s="1" customFormat="1" ht="6.95" customHeight="1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34"/>
    </row>
  </sheetData>
  <sheetProtection algorithmName="SHA-512" hashValue="DIU9+dnQMMtb3hLbPG60spH57ZTaWmj7+sVSLnZd0j70d1Ow8NKtg2icYjghDC02ujVecEa02+U04Sic8kEjDw==" saltValue="SHdkvhhGL/lN1+Aip/NANE0jKItyqMVlUTrhDpljrOJmWS9rPnp9FaI+3LCX2NqIyPqYnMsgvev7f4g47J9oHw==" spinCount="100000" sheet="1" objects="1" scenarios="1" formatColumns="0" formatRows="0" autoFilter="0"/>
  <autoFilter ref="C85:K126" xr:uid="{00000000-0009-0000-0000-000005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83"/>
  <sheetViews>
    <sheetView showGridLines="0" workbookViewId="0"/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110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2:46" ht="24.95" customHeight="1">
      <c r="B4" s="21"/>
      <c r="D4" s="22" t="s">
        <v>114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4" t="str">
        <f>'Rekapitulace stavby'!K6</f>
        <v>Zastávka Nemocnice</v>
      </c>
      <c r="F7" s="335"/>
      <c r="G7" s="335"/>
      <c r="H7" s="335"/>
      <c r="L7" s="21"/>
    </row>
    <row r="8" spans="2:46" s="1" customFormat="1" ht="12" customHeight="1">
      <c r="B8" s="34"/>
      <c r="D8" s="28" t="s">
        <v>115</v>
      </c>
      <c r="L8" s="34"/>
    </row>
    <row r="9" spans="2:46" s="1" customFormat="1" ht="16.5" customHeight="1">
      <c r="B9" s="34"/>
      <c r="E9" s="293" t="s">
        <v>1175</v>
      </c>
      <c r="F9" s="336"/>
      <c r="G9" s="336"/>
      <c r="H9" s="336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79</v>
      </c>
      <c r="I11" s="28" t="s">
        <v>20</v>
      </c>
      <c r="J11" s="26" t="s">
        <v>79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25. 9. 2024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37" t="str">
        <f>'Rekapitulace stavby'!E14</f>
        <v>Vyplň údaj</v>
      </c>
      <c r="F18" s="318"/>
      <c r="G18" s="318"/>
      <c r="H18" s="318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">
        <v>39</v>
      </c>
      <c r="L23" s="34"/>
    </row>
    <row r="24" spans="2:12" s="1" customFormat="1" ht="18" customHeight="1">
      <c r="B24" s="34"/>
      <c r="E24" s="26" t="s">
        <v>40</v>
      </c>
      <c r="I24" s="28" t="s">
        <v>34</v>
      </c>
      <c r="J24" s="26" t="s">
        <v>41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44</v>
      </c>
      <c r="L26" s="34"/>
    </row>
    <row r="27" spans="2:12" s="7" customFormat="1" ht="71.25" customHeight="1">
      <c r="B27" s="93"/>
      <c r="E27" s="323" t="s">
        <v>45</v>
      </c>
      <c r="F27" s="323"/>
      <c r="G27" s="323"/>
      <c r="H27" s="323"/>
      <c r="L27" s="93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94" t="s">
        <v>46</v>
      </c>
      <c r="J30" s="65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48</v>
      </c>
      <c r="I32" s="37" t="s">
        <v>47</v>
      </c>
      <c r="J32" s="37" t="s">
        <v>49</v>
      </c>
      <c r="L32" s="34"/>
    </row>
    <row r="33" spans="2:12" s="1" customFormat="1" ht="14.45" customHeight="1">
      <c r="B33" s="34"/>
      <c r="D33" s="54" t="s">
        <v>50</v>
      </c>
      <c r="E33" s="28" t="s">
        <v>51</v>
      </c>
      <c r="F33" s="85">
        <f>ROUND((SUM(BE79:BE82)),  2)</f>
        <v>0</v>
      </c>
      <c r="I33" s="95">
        <v>0.21</v>
      </c>
      <c r="J33" s="85">
        <f>ROUND(((SUM(BE79:BE82))*I33),  2)</f>
        <v>0</v>
      </c>
      <c r="L33" s="34"/>
    </row>
    <row r="34" spans="2:12" s="1" customFormat="1" ht="14.45" customHeight="1">
      <c r="B34" s="34"/>
      <c r="E34" s="28" t="s">
        <v>52</v>
      </c>
      <c r="F34" s="85">
        <f>ROUND((SUM(BF79:BF82)),  2)</f>
        <v>0</v>
      </c>
      <c r="I34" s="95">
        <v>0.12</v>
      </c>
      <c r="J34" s="85">
        <f>ROUND(((SUM(BF79:BF82))*I34),  2)</f>
        <v>0</v>
      </c>
      <c r="L34" s="34"/>
    </row>
    <row r="35" spans="2:12" s="1" customFormat="1" ht="14.45" hidden="1" customHeight="1">
      <c r="B35" s="34"/>
      <c r="E35" s="28" t="s">
        <v>53</v>
      </c>
      <c r="F35" s="85">
        <f>ROUND((SUM(BG79:BG82)),  2)</f>
        <v>0</v>
      </c>
      <c r="I35" s="95">
        <v>0.21</v>
      </c>
      <c r="J35" s="85">
        <f>0</f>
        <v>0</v>
      </c>
      <c r="L35" s="34"/>
    </row>
    <row r="36" spans="2:12" s="1" customFormat="1" ht="14.45" hidden="1" customHeight="1">
      <c r="B36" s="34"/>
      <c r="E36" s="28" t="s">
        <v>54</v>
      </c>
      <c r="F36" s="85">
        <f>ROUND((SUM(BH79:BH82)),  2)</f>
        <v>0</v>
      </c>
      <c r="I36" s="95">
        <v>0.12</v>
      </c>
      <c r="J36" s="85">
        <f>0</f>
        <v>0</v>
      </c>
      <c r="L36" s="34"/>
    </row>
    <row r="37" spans="2:12" s="1" customFormat="1" ht="14.45" hidden="1" customHeight="1">
      <c r="B37" s="34"/>
      <c r="E37" s="28" t="s">
        <v>55</v>
      </c>
      <c r="F37" s="85">
        <f>ROUND((SUM(BI79:BI82)),  2)</f>
        <v>0</v>
      </c>
      <c r="I37" s="95">
        <v>0</v>
      </c>
      <c r="J37" s="85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6"/>
      <c r="D39" s="97" t="s">
        <v>56</v>
      </c>
      <c r="E39" s="56"/>
      <c r="F39" s="56"/>
      <c r="G39" s="98" t="s">
        <v>57</v>
      </c>
      <c r="H39" s="99" t="s">
        <v>58</v>
      </c>
      <c r="I39" s="56"/>
      <c r="J39" s="100">
        <f>SUM(J30:J37)</f>
        <v>0</v>
      </c>
      <c r="K39" s="101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34" t="str">
        <f>E7</f>
        <v>Zastávka Nemocnice</v>
      </c>
      <c r="F48" s="335"/>
      <c r="G48" s="335"/>
      <c r="H48" s="335"/>
      <c r="L48" s="34"/>
    </row>
    <row r="49" spans="2:47" s="1" customFormat="1" ht="12" customHeight="1">
      <c r="B49" s="34"/>
      <c r="C49" s="28" t="s">
        <v>115</v>
      </c>
      <c r="L49" s="34"/>
    </row>
    <row r="50" spans="2:47" s="1" customFormat="1" ht="16.5" customHeight="1">
      <c r="B50" s="34"/>
      <c r="E50" s="293" t="str">
        <f>E9</f>
        <v>03 - Vybavení zastávky, mobiliář</v>
      </c>
      <c r="F50" s="336"/>
      <c r="G50" s="336"/>
      <c r="H50" s="33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Liberec</v>
      </c>
      <c r="I52" s="28" t="s">
        <v>24</v>
      </c>
      <c r="J52" s="51" t="str">
        <f>IF(J12="","",J12)</f>
        <v>25. 9. 2024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Statutární město Liberec</v>
      </c>
      <c r="I54" s="28" t="s">
        <v>38</v>
      </c>
      <c r="J54" s="32" t="str">
        <f>E21</f>
        <v xml:space="preserve">STORING spol. s r.o. 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 xml:space="preserve">STORING spol. s r.o.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102" t="s">
        <v>120</v>
      </c>
      <c r="D57" s="96"/>
      <c r="E57" s="96"/>
      <c r="F57" s="96"/>
      <c r="G57" s="96"/>
      <c r="H57" s="96"/>
      <c r="I57" s="96"/>
      <c r="J57" s="103" t="s">
        <v>121</v>
      </c>
      <c r="K57" s="96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4" t="s">
        <v>78</v>
      </c>
      <c r="J59" s="65">
        <f>J79</f>
        <v>0</v>
      </c>
      <c r="L59" s="34"/>
      <c r="AU59" s="18" t="s">
        <v>122</v>
      </c>
    </row>
    <row r="60" spans="2:47" s="1" customFormat="1" ht="21.75" customHeight="1">
      <c r="B60" s="34"/>
      <c r="L60" s="34"/>
    </row>
    <row r="61" spans="2:47" s="1" customFormat="1" ht="6.95" customHeight="1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34"/>
    </row>
    <row r="65" spans="2:65" s="1" customFormat="1" ht="6.95" customHeight="1"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34"/>
    </row>
    <row r="66" spans="2:65" s="1" customFormat="1" ht="24.95" customHeight="1">
      <c r="B66" s="34"/>
      <c r="C66" s="22" t="s">
        <v>132</v>
      </c>
      <c r="L66" s="34"/>
    </row>
    <row r="67" spans="2:65" s="1" customFormat="1" ht="6.95" customHeight="1">
      <c r="B67" s="34"/>
      <c r="L67" s="34"/>
    </row>
    <row r="68" spans="2:65" s="1" customFormat="1" ht="12" customHeight="1">
      <c r="B68" s="34"/>
      <c r="C68" s="28" t="s">
        <v>16</v>
      </c>
      <c r="L68" s="34"/>
    </row>
    <row r="69" spans="2:65" s="1" customFormat="1" ht="16.5" customHeight="1">
      <c r="B69" s="34"/>
      <c r="E69" s="334" t="str">
        <f>E7</f>
        <v>Zastávka Nemocnice</v>
      </c>
      <c r="F69" s="335"/>
      <c r="G69" s="335"/>
      <c r="H69" s="335"/>
      <c r="L69" s="34"/>
    </row>
    <row r="70" spans="2:65" s="1" customFormat="1" ht="12" customHeight="1">
      <c r="B70" s="34"/>
      <c r="C70" s="28" t="s">
        <v>115</v>
      </c>
      <c r="L70" s="34"/>
    </row>
    <row r="71" spans="2:65" s="1" customFormat="1" ht="16.5" customHeight="1">
      <c r="B71" s="34"/>
      <c r="E71" s="293" t="str">
        <f>E9</f>
        <v>03 - Vybavení zastávky, mobiliář</v>
      </c>
      <c r="F71" s="336"/>
      <c r="G71" s="336"/>
      <c r="H71" s="336"/>
      <c r="L71" s="34"/>
    </row>
    <row r="72" spans="2:65" s="1" customFormat="1" ht="6.95" customHeight="1">
      <c r="B72" s="34"/>
      <c r="L72" s="34"/>
    </row>
    <row r="73" spans="2:65" s="1" customFormat="1" ht="12" customHeight="1">
      <c r="B73" s="34"/>
      <c r="C73" s="28" t="s">
        <v>22</v>
      </c>
      <c r="F73" s="26" t="str">
        <f>F12</f>
        <v>Liberec</v>
      </c>
      <c r="I73" s="28" t="s">
        <v>24</v>
      </c>
      <c r="J73" s="51" t="str">
        <f>IF(J12="","",J12)</f>
        <v>25. 9. 2024</v>
      </c>
      <c r="L73" s="34"/>
    </row>
    <row r="74" spans="2:65" s="1" customFormat="1" ht="6.95" customHeight="1">
      <c r="B74" s="34"/>
      <c r="L74" s="34"/>
    </row>
    <row r="75" spans="2:65" s="1" customFormat="1" ht="15.2" customHeight="1">
      <c r="B75" s="34"/>
      <c r="C75" s="28" t="s">
        <v>30</v>
      </c>
      <c r="F75" s="26" t="str">
        <f>E15</f>
        <v>Statutární město Liberec</v>
      </c>
      <c r="I75" s="28" t="s">
        <v>38</v>
      </c>
      <c r="J75" s="32" t="str">
        <f>E21</f>
        <v xml:space="preserve">STORING spol. s r.o. </v>
      </c>
      <c r="L75" s="34"/>
    </row>
    <row r="76" spans="2:65" s="1" customFormat="1" ht="15.2" customHeight="1">
      <c r="B76" s="34"/>
      <c r="C76" s="28" t="s">
        <v>36</v>
      </c>
      <c r="F76" s="26" t="str">
        <f>IF(E18="","",E18)</f>
        <v>Vyplň údaj</v>
      </c>
      <c r="I76" s="28" t="s">
        <v>43</v>
      </c>
      <c r="J76" s="32" t="str">
        <f>E24</f>
        <v xml:space="preserve">STORING spol. s r.o. </v>
      </c>
      <c r="L76" s="34"/>
    </row>
    <row r="77" spans="2:65" s="1" customFormat="1" ht="10.35" customHeight="1">
      <c r="B77" s="34"/>
      <c r="L77" s="34"/>
    </row>
    <row r="78" spans="2:65" s="10" customFormat="1" ht="29.25" customHeight="1">
      <c r="B78" s="113"/>
      <c r="C78" s="114" t="s">
        <v>133</v>
      </c>
      <c r="D78" s="115" t="s">
        <v>65</v>
      </c>
      <c r="E78" s="115" t="s">
        <v>61</v>
      </c>
      <c r="F78" s="115" t="s">
        <v>62</v>
      </c>
      <c r="G78" s="115" t="s">
        <v>134</v>
      </c>
      <c r="H78" s="115" t="s">
        <v>135</v>
      </c>
      <c r="I78" s="115" t="s">
        <v>136</v>
      </c>
      <c r="J78" s="115" t="s">
        <v>121</v>
      </c>
      <c r="K78" s="116" t="s">
        <v>137</v>
      </c>
      <c r="L78" s="113"/>
      <c r="M78" s="58" t="s">
        <v>79</v>
      </c>
      <c r="N78" s="59" t="s">
        <v>50</v>
      </c>
      <c r="O78" s="59" t="s">
        <v>138</v>
      </c>
      <c r="P78" s="59" t="s">
        <v>139</v>
      </c>
      <c r="Q78" s="59" t="s">
        <v>140</v>
      </c>
      <c r="R78" s="59" t="s">
        <v>141</v>
      </c>
      <c r="S78" s="59" t="s">
        <v>142</v>
      </c>
      <c r="T78" s="60" t="s">
        <v>143</v>
      </c>
    </row>
    <row r="79" spans="2:65" s="1" customFormat="1" ht="22.9" customHeight="1">
      <c r="B79" s="34"/>
      <c r="C79" s="63" t="s">
        <v>144</v>
      </c>
      <c r="J79" s="117">
        <f>BK79</f>
        <v>0</v>
      </c>
      <c r="L79" s="34"/>
      <c r="M79" s="61"/>
      <c r="N79" s="52"/>
      <c r="O79" s="52"/>
      <c r="P79" s="118">
        <f>SUM(P80:P82)</f>
        <v>0</v>
      </c>
      <c r="Q79" s="52"/>
      <c r="R79" s="118">
        <f>SUM(R80:R82)</f>
        <v>0</v>
      </c>
      <c r="S79" s="52"/>
      <c r="T79" s="119">
        <f>SUM(T80:T82)</f>
        <v>0</v>
      </c>
      <c r="AT79" s="18" t="s">
        <v>80</v>
      </c>
      <c r="AU79" s="18" t="s">
        <v>122</v>
      </c>
      <c r="BK79" s="120">
        <f>SUM(BK80:BK82)</f>
        <v>0</v>
      </c>
    </row>
    <row r="80" spans="2:65" s="1" customFormat="1" ht="257.85000000000002" customHeight="1">
      <c r="B80" s="34"/>
      <c r="C80" s="133" t="s">
        <v>88</v>
      </c>
      <c r="D80" s="133" t="s">
        <v>149</v>
      </c>
      <c r="E80" s="134" t="s">
        <v>1176</v>
      </c>
      <c r="F80" s="135" t="s">
        <v>1177</v>
      </c>
      <c r="G80" s="136" t="s">
        <v>88</v>
      </c>
      <c r="H80" s="137">
        <v>1</v>
      </c>
      <c r="I80" s="138"/>
      <c r="J80" s="139">
        <f>ROUND(I80*H80,2)</f>
        <v>0</v>
      </c>
      <c r="K80" s="135" t="s">
        <v>79</v>
      </c>
      <c r="L80" s="34"/>
      <c r="M80" s="140" t="s">
        <v>79</v>
      </c>
      <c r="N80" s="141" t="s">
        <v>51</v>
      </c>
      <c r="P80" s="142">
        <f>O80*H80</f>
        <v>0</v>
      </c>
      <c r="Q80" s="142">
        <v>0</v>
      </c>
      <c r="R80" s="142">
        <f>Q80*H80</f>
        <v>0</v>
      </c>
      <c r="S80" s="142">
        <v>0</v>
      </c>
      <c r="T80" s="143">
        <f>S80*H80</f>
        <v>0</v>
      </c>
      <c r="AR80" s="144" t="s">
        <v>154</v>
      </c>
      <c r="AT80" s="144" t="s">
        <v>149</v>
      </c>
      <c r="AU80" s="144" t="s">
        <v>81</v>
      </c>
      <c r="AY80" s="18" t="s">
        <v>147</v>
      </c>
      <c r="BE80" s="145">
        <f>IF(N80="základní",J80,0)</f>
        <v>0</v>
      </c>
      <c r="BF80" s="145">
        <f>IF(N80="snížená",J80,0)</f>
        <v>0</v>
      </c>
      <c r="BG80" s="145">
        <f>IF(N80="zákl. přenesená",J80,0)</f>
        <v>0</v>
      </c>
      <c r="BH80" s="145">
        <f>IF(N80="sníž. přenesená",J80,0)</f>
        <v>0</v>
      </c>
      <c r="BI80" s="145">
        <f>IF(N80="nulová",J80,0)</f>
        <v>0</v>
      </c>
      <c r="BJ80" s="18" t="s">
        <v>88</v>
      </c>
      <c r="BK80" s="145">
        <f>ROUND(I80*H80,2)</f>
        <v>0</v>
      </c>
      <c r="BL80" s="18" t="s">
        <v>154</v>
      </c>
      <c r="BM80" s="144" t="s">
        <v>90</v>
      </c>
    </row>
    <row r="81" spans="2:65" s="1" customFormat="1" ht="114.95" customHeight="1">
      <c r="B81" s="34"/>
      <c r="C81" s="133" t="s">
        <v>90</v>
      </c>
      <c r="D81" s="133" t="s">
        <v>149</v>
      </c>
      <c r="E81" s="134" t="s">
        <v>1178</v>
      </c>
      <c r="F81" s="135" t="s">
        <v>1179</v>
      </c>
      <c r="G81" s="136" t="s">
        <v>88</v>
      </c>
      <c r="H81" s="137">
        <v>1</v>
      </c>
      <c r="I81" s="138"/>
      <c r="J81" s="139">
        <f>ROUND(I81*H81,2)</f>
        <v>0</v>
      </c>
      <c r="K81" s="135" t="s">
        <v>79</v>
      </c>
      <c r="L81" s="34"/>
      <c r="M81" s="140" t="s">
        <v>79</v>
      </c>
      <c r="N81" s="141" t="s">
        <v>51</v>
      </c>
      <c r="P81" s="142">
        <f>O81*H81</f>
        <v>0</v>
      </c>
      <c r="Q81" s="142">
        <v>0</v>
      </c>
      <c r="R81" s="142">
        <f>Q81*H81</f>
        <v>0</v>
      </c>
      <c r="S81" s="142">
        <v>0</v>
      </c>
      <c r="T81" s="143">
        <f>S81*H81</f>
        <v>0</v>
      </c>
      <c r="AR81" s="144" t="s">
        <v>154</v>
      </c>
      <c r="AT81" s="144" t="s">
        <v>149</v>
      </c>
      <c r="AU81" s="144" t="s">
        <v>81</v>
      </c>
      <c r="AY81" s="18" t="s">
        <v>147</v>
      </c>
      <c r="BE81" s="145">
        <f>IF(N81="základní",J81,0)</f>
        <v>0</v>
      </c>
      <c r="BF81" s="145">
        <f>IF(N81="snížená",J81,0)</f>
        <v>0</v>
      </c>
      <c r="BG81" s="145">
        <f>IF(N81="zákl. přenesená",J81,0)</f>
        <v>0</v>
      </c>
      <c r="BH81" s="145">
        <f>IF(N81="sníž. přenesená",J81,0)</f>
        <v>0</v>
      </c>
      <c r="BI81" s="145">
        <f>IF(N81="nulová",J81,0)</f>
        <v>0</v>
      </c>
      <c r="BJ81" s="18" t="s">
        <v>88</v>
      </c>
      <c r="BK81" s="145">
        <f>ROUND(I81*H81,2)</f>
        <v>0</v>
      </c>
      <c r="BL81" s="18" t="s">
        <v>154</v>
      </c>
      <c r="BM81" s="144" t="s">
        <v>154</v>
      </c>
    </row>
    <row r="82" spans="2:65" s="1" customFormat="1" ht="49.15" customHeight="1">
      <c r="B82" s="34"/>
      <c r="C82" s="133" t="s">
        <v>167</v>
      </c>
      <c r="D82" s="133" t="s">
        <v>149</v>
      </c>
      <c r="E82" s="134" t="s">
        <v>1180</v>
      </c>
      <c r="F82" s="135" t="s">
        <v>1181</v>
      </c>
      <c r="G82" s="136" t="s">
        <v>88</v>
      </c>
      <c r="H82" s="137">
        <v>1</v>
      </c>
      <c r="I82" s="138"/>
      <c r="J82" s="139">
        <f>ROUND(I82*H82,2)</f>
        <v>0</v>
      </c>
      <c r="K82" s="135" t="s">
        <v>79</v>
      </c>
      <c r="L82" s="34"/>
      <c r="M82" s="196" t="s">
        <v>79</v>
      </c>
      <c r="N82" s="197" t="s">
        <v>51</v>
      </c>
      <c r="O82" s="189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AR82" s="144" t="s">
        <v>154</v>
      </c>
      <c r="AT82" s="144" t="s">
        <v>149</v>
      </c>
      <c r="AU82" s="144" t="s">
        <v>81</v>
      </c>
      <c r="AY82" s="18" t="s">
        <v>147</v>
      </c>
      <c r="BE82" s="145">
        <f>IF(N82="základní",J82,0)</f>
        <v>0</v>
      </c>
      <c r="BF82" s="145">
        <f>IF(N82="snížená",J82,0)</f>
        <v>0</v>
      </c>
      <c r="BG82" s="145">
        <f>IF(N82="zákl. přenesená",J82,0)</f>
        <v>0</v>
      </c>
      <c r="BH82" s="145">
        <f>IF(N82="sníž. přenesená",J82,0)</f>
        <v>0</v>
      </c>
      <c r="BI82" s="145">
        <f>IF(N82="nulová",J82,0)</f>
        <v>0</v>
      </c>
      <c r="BJ82" s="18" t="s">
        <v>88</v>
      </c>
      <c r="BK82" s="145">
        <f>ROUND(I82*H82,2)</f>
        <v>0</v>
      </c>
      <c r="BL82" s="18" t="s">
        <v>154</v>
      </c>
      <c r="BM82" s="144" t="s">
        <v>187</v>
      </c>
    </row>
    <row r="83" spans="2:65" s="1" customFormat="1" ht="6.95" customHeight="1"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34"/>
    </row>
  </sheetData>
  <sheetProtection algorithmName="SHA-512" hashValue="3xBoV4nPCcRLF4TP+PZSFio4XTTw8O1X/5UqbH1QXQbqN4/eu9w6cSqr6ISF+xbYYpb6l9xumMyVrplEdT3uUA==" saltValue="yhRyI2lqgzXhQoHOi5H7uNGRt0Hl4REKhv/lt0x8fYkQYdnJxVaLzh+fJ5DlMJd8PRFI+vf8tmMX1qi7ws6Emg==" spinCount="100000" sheet="1" objects="1" scenarios="1" formatColumns="0" formatRows="0" autoFilter="0"/>
  <autoFilter ref="C78:K82" xr:uid="{00000000-0009-0000-0000-000006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42"/>
  <sheetViews>
    <sheetView showGridLines="0" workbookViewId="0"/>
  </sheetViews>
  <sheetFormatPr defaultRowHeight="16.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113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pans="2:46" ht="24.95" customHeight="1">
      <c r="B4" s="21"/>
      <c r="D4" s="22" t="s">
        <v>114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4" t="str">
        <f>'Rekapitulace stavby'!K6</f>
        <v>Zastávka Nemocnice</v>
      </c>
      <c r="F7" s="335"/>
      <c r="G7" s="335"/>
      <c r="H7" s="335"/>
      <c r="L7" s="21"/>
    </row>
    <row r="8" spans="2:46" s="1" customFormat="1" ht="12" customHeight="1">
      <c r="B8" s="34"/>
      <c r="D8" s="28" t="s">
        <v>115</v>
      </c>
      <c r="L8" s="34"/>
    </row>
    <row r="9" spans="2:46" s="1" customFormat="1" ht="16.5" customHeight="1">
      <c r="B9" s="34"/>
      <c r="E9" s="293" t="s">
        <v>1182</v>
      </c>
      <c r="F9" s="336"/>
      <c r="G9" s="336"/>
      <c r="H9" s="336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18</v>
      </c>
      <c r="F11" s="26" t="s">
        <v>79</v>
      </c>
      <c r="I11" s="28" t="s">
        <v>20</v>
      </c>
      <c r="J11" s="26" t="s">
        <v>79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25. 9. 2024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37" t="str">
        <f>'Rekapitulace stavby'!E14</f>
        <v>Vyplň údaj</v>
      </c>
      <c r="F18" s="318"/>
      <c r="G18" s="318"/>
      <c r="H18" s="318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">
        <v>39</v>
      </c>
      <c r="L23" s="34"/>
    </row>
    <row r="24" spans="2:12" s="1" customFormat="1" ht="18" customHeight="1">
      <c r="B24" s="34"/>
      <c r="E24" s="26" t="s">
        <v>40</v>
      </c>
      <c r="I24" s="28" t="s">
        <v>34</v>
      </c>
      <c r="J24" s="26" t="s">
        <v>41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44</v>
      </c>
      <c r="L26" s="34"/>
    </row>
    <row r="27" spans="2:12" s="7" customFormat="1" ht="71.25" customHeight="1">
      <c r="B27" s="93"/>
      <c r="E27" s="323" t="s">
        <v>45</v>
      </c>
      <c r="F27" s="323"/>
      <c r="G27" s="323"/>
      <c r="H27" s="323"/>
      <c r="L27" s="93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94" t="s">
        <v>46</v>
      </c>
      <c r="J30" s="65">
        <f>ROUND(J86,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48</v>
      </c>
      <c r="I32" s="37" t="s">
        <v>47</v>
      </c>
      <c r="J32" s="37" t="s">
        <v>49</v>
      </c>
      <c r="L32" s="34"/>
    </row>
    <row r="33" spans="2:12" s="1" customFormat="1" ht="14.45" customHeight="1">
      <c r="B33" s="34"/>
      <c r="D33" s="54" t="s">
        <v>50</v>
      </c>
      <c r="E33" s="28" t="s">
        <v>51</v>
      </c>
      <c r="F33" s="85">
        <f>ROUND((SUM(BE86:BE141)),  2)</f>
        <v>0</v>
      </c>
      <c r="I33" s="95">
        <v>0.21</v>
      </c>
      <c r="J33" s="85">
        <f>ROUND(((SUM(BE86:BE141))*I33),  2)</f>
        <v>0</v>
      </c>
      <c r="L33" s="34"/>
    </row>
    <row r="34" spans="2:12" s="1" customFormat="1" ht="14.45" customHeight="1">
      <c r="B34" s="34"/>
      <c r="E34" s="28" t="s">
        <v>52</v>
      </c>
      <c r="F34" s="85">
        <f>ROUND((SUM(BF86:BF141)),  2)</f>
        <v>0</v>
      </c>
      <c r="I34" s="95">
        <v>0.12</v>
      </c>
      <c r="J34" s="85">
        <f>ROUND(((SUM(BF86:BF141))*I34),  2)</f>
        <v>0</v>
      </c>
      <c r="L34" s="34"/>
    </row>
    <row r="35" spans="2:12" s="1" customFormat="1" ht="14.45" hidden="1" customHeight="1">
      <c r="B35" s="34"/>
      <c r="E35" s="28" t="s">
        <v>53</v>
      </c>
      <c r="F35" s="85">
        <f>ROUND((SUM(BG86:BG141)),  2)</f>
        <v>0</v>
      </c>
      <c r="I35" s="95">
        <v>0.21</v>
      </c>
      <c r="J35" s="85">
        <f>0</f>
        <v>0</v>
      </c>
      <c r="L35" s="34"/>
    </row>
    <row r="36" spans="2:12" s="1" customFormat="1" ht="14.45" hidden="1" customHeight="1">
      <c r="B36" s="34"/>
      <c r="E36" s="28" t="s">
        <v>54</v>
      </c>
      <c r="F36" s="85">
        <f>ROUND((SUM(BH86:BH141)),  2)</f>
        <v>0</v>
      </c>
      <c r="I36" s="95">
        <v>0.12</v>
      </c>
      <c r="J36" s="85">
        <f>0</f>
        <v>0</v>
      </c>
      <c r="L36" s="34"/>
    </row>
    <row r="37" spans="2:12" s="1" customFormat="1" ht="14.45" hidden="1" customHeight="1">
      <c r="B37" s="34"/>
      <c r="E37" s="28" t="s">
        <v>55</v>
      </c>
      <c r="F37" s="85">
        <f>ROUND((SUM(BI86:BI141)),  2)</f>
        <v>0</v>
      </c>
      <c r="I37" s="95">
        <v>0</v>
      </c>
      <c r="J37" s="85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6"/>
      <c r="D39" s="97" t="s">
        <v>56</v>
      </c>
      <c r="E39" s="56"/>
      <c r="F39" s="56"/>
      <c r="G39" s="98" t="s">
        <v>57</v>
      </c>
      <c r="H39" s="99" t="s">
        <v>58</v>
      </c>
      <c r="I39" s="56"/>
      <c r="J39" s="100">
        <f>SUM(J30:J37)</f>
        <v>0</v>
      </c>
      <c r="K39" s="101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119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34" t="str">
        <f>E7</f>
        <v>Zastávka Nemocnice</v>
      </c>
      <c r="F48" s="335"/>
      <c r="G48" s="335"/>
      <c r="H48" s="335"/>
      <c r="L48" s="34"/>
    </row>
    <row r="49" spans="2:47" s="1" customFormat="1" ht="12" customHeight="1">
      <c r="B49" s="34"/>
      <c r="C49" s="28" t="s">
        <v>115</v>
      </c>
      <c r="L49" s="34"/>
    </row>
    <row r="50" spans="2:47" s="1" customFormat="1" ht="16.5" customHeight="1">
      <c r="B50" s="34"/>
      <c r="E50" s="293" t="str">
        <f>E9</f>
        <v>VORN - Vedlejší a ostatní rozpočtové náklady</v>
      </c>
      <c r="F50" s="336"/>
      <c r="G50" s="336"/>
      <c r="H50" s="336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Liberec</v>
      </c>
      <c r="I52" s="28" t="s">
        <v>24</v>
      </c>
      <c r="J52" s="51" t="str">
        <f>IF(J12="","",J12)</f>
        <v>25. 9. 2024</v>
      </c>
      <c r="L52" s="34"/>
    </row>
    <row r="53" spans="2:47" s="1" customFormat="1" ht="6.95" customHeight="1">
      <c r="B53" s="34"/>
      <c r="L53" s="34"/>
    </row>
    <row r="54" spans="2:47" s="1" customFormat="1" ht="15.2" customHeight="1">
      <c r="B54" s="34"/>
      <c r="C54" s="28" t="s">
        <v>30</v>
      </c>
      <c r="F54" s="26" t="str">
        <f>E15</f>
        <v>Statutární město Liberec</v>
      </c>
      <c r="I54" s="28" t="s">
        <v>38</v>
      </c>
      <c r="J54" s="32" t="str">
        <f>E21</f>
        <v xml:space="preserve">STORING spol. s r.o. 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 xml:space="preserve">STORING spol. s r.o.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102" t="s">
        <v>120</v>
      </c>
      <c r="D57" s="96"/>
      <c r="E57" s="96"/>
      <c r="F57" s="96"/>
      <c r="G57" s="96"/>
      <c r="H57" s="96"/>
      <c r="I57" s="96"/>
      <c r="J57" s="103" t="s">
        <v>121</v>
      </c>
      <c r="K57" s="96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4" t="s">
        <v>78</v>
      </c>
      <c r="J59" s="65">
        <f>J86</f>
        <v>0</v>
      </c>
      <c r="L59" s="34"/>
      <c r="AU59" s="18" t="s">
        <v>122</v>
      </c>
    </row>
    <row r="60" spans="2:47" s="8" customFormat="1" ht="24.95" customHeight="1">
      <c r="B60" s="105"/>
      <c r="D60" s="106" t="s">
        <v>1183</v>
      </c>
      <c r="E60" s="107"/>
      <c r="F60" s="107"/>
      <c r="G60" s="107"/>
      <c r="H60" s="107"/>
      <c r="I60" s="107"/>
      <c r="J60" s="108">
        <f>J87</f>
        <v>0</v>
      </c>
      <c r="L60" s="105"/>
    </row>
    <row r="61" spans="2:47" s="8" customFormat="1" ht="24.95" customHeight="1">
      <c r="B61" s="105"/>
      <c r="D61" s="106" t="s">
        <v>1184</v>
      </c>
      <c r="E61" s="107"/>
      <c r="F61" s="107"/>
      <c r="G61" s="107"/>
      <c r="H61" s="107"/>
      <c r="I61" s="107"/>
      <c r="J61" s="108">
        <f>J103</f>
        <v>0</v>
      </c>
      <c r="L61" s="105"/>
    </row>
    <row r="62" spans="2:47" s="8" customFormat="1" ht="24.95" customHeight="1">
      <c r="B62" s="105"/>
      <c r="D62" s="106" t="s">
        <v>1185</v>
      </c>
      <c r="E62" s="107"/>
      <c r="F62" s="107"/>
      <c r="G62" s="107"/>
      <c r="H62" s="107"/>
      <c r="I62" s="107"/>
      <c r="J62" s="108">
        <f>J107</f>
        <v>0</v>
      </c>
      <c r="L62" s="105"/>
    </row>
    <row r="63" spans="2:47" s="8" customFormat="1" ht="24.95" customHeight="1">
      <c r="B63" s="105"/>
      <c r="D63" s="106" t="s">
        <v>1186</v>
      </c>
      <c r="E63" s="107"/>
      <c r="F63" s="107"/>
      <c r="G63" s="107"/>
      <c r="H63" s="107"/>
      <c r="I63" s="107"/>
      <c r="J63" s="108">
        <f>J117</f>
        <v>0</v>
      </c>
      <c r="L63" s="105"/>
    </row>
    <row r="64" spans="2:47" s="8" customFormat="1" ht="24.95" customHeight="1">
      <c r="B64" s="105"/>
      <c r="D64" s="106" t="s">
        <v>1187</v>
      </c>
      <c r="E64" s="107"/>
      <c r="F64" s="107"/>
      <c r="G64" s="107"/>
      <c r="H64" s="107"/>
      <c r="I64" s="107"/>
      <c r="J64" s="108">
        <f>J124</f>
        <v>0</v>
      </c>
      <c r="L64" s="105"/>
    </row>
    <row r="65" spans="2:12" s="8" customFormat="1" ht="24.95" customHeight="1">
      <c r="B65" s="105"/>
      <c r="D65" s="106" t="s">
        <v>1188</v>
      </c>
      <c r="E65" s="107"/>
      <c r="F65" s="107"/>
      <c r="G65" s="107"/>
      <c r="H65" s="107"/>
      <c r="I65" s="107"/>
      <c r="J65" s="108">
        <f>J129</f>
        <v>0</v>
      </c>
      <c r="L65" s="105"/>
    </row>
    <row r="66" spans="2:12" s="8" customFormat="1" ht="24.95" customHeight="1">
      <c r="B66" s="105"/>
      <c r="D66" s="106" t="s">
        <v>1189</v>
      </c>
      <c r="E66" s="107"/>
      <c r="F66" s="107"/>
      <c r="G66" s="107"/>
      <c r="H66" s="107"/>
      <c r="I66" s="107"/>
      <c r="J66" s="108">
        <f>J134</f>
        <v>0</v>
      </c>
      <c r="L66" s="105"/>
    </row>
    <row r="67" spans="2:12" s="1" customFormat="1" ht="21.75" customHeight="1">
      <c r="B67" s="34"/>
      <c r="L67" s="34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4"/>
    </row>
    <row r="72" spans="2:12" s="1" customFormat="1" ht="6.95" customHeight="1"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34"/>
    </row>
    <row r="73" spans="2:12" s="1" customFormat="1" ht="24.95" customHeight="1">
      <c r="B73" s="34"/>
      <c r="C73" s="22" t="s">
        <v>132</v>
      </c>
      <c r="L73" s="34"/>
    </row>
    <row r="74" spans="2:12" s="1" customFormat="1" ht="6.95" customHeight="1">
      <c r="B74" s="34"/>
      <c r="L74" s="34"/>
    </row>
    <row r="75" spans="2:12" s="1" customFormat="1" ht="12" customHeight="1">
      <c r="B75" s="34"/>
      <c r="C75" s="28" t="s">
        <v>16</v>
      </c>
      <c r="L75" s="34"/>
    </row>
    <row r="76" spans="2:12" s="1" customFormat="1" ht="16.5" customHeight="1">
      <c r="B76" s="34"/>
      <c r="E76" s="334" t="str">
        <f>E7</f>
        <v>Zastávka Nemocnice</v>
      </c>
      <c r="F76" s="335"/>
      <c r="G76" s="335"/>
      <c r="H76" s="335"/>
      <c r="L76" s="34"/>
    </row>
    <row r="77" spans="2:12" s="1" customFormat="1" ht="12" customHeight="1">
      <c r="B77" s="34"/>
      <c r="C77" s="28" t="s">
        <v>115</v>
      </c>
      <c r="L77" s="34"/>
    </row>
    <row r="78" spans="2:12" s="1" customFormat="1" ht="16.5" customHeight="1">
      <c r="B78" s="34"/>
      <c r="E78" s="293" t="str">
        <f>E9</f>
        <v>VORN - Vedlejší a ostatní rozpočtové náklady</v>
      </c>
      <c r="F78" s="336"/>
      <c r="G78" s="336"/>
      <c r="H78" s="336"/>
      <c r="L78" s="34"/>
    </row>
    <row r="79" spans="2:12" s="1" customFormat="1" ht="6.95" customHeight="1">
      <c r="B79" s="34"/>
      <c r="L79" s="34"/>
    </row>
    <row r="80" spans="2:12" s="1" customFormat="1" ht="12" customHeight="1">
      <c r="B80" s="34"/>
      <c r="C80" s="28" t="s">
        <v>22</v>
      </c>
      <c r="F80" s="26" t="str">
        <f>F12</f>
        <v>Liberec</v>
      </c>
      <c r="I80" s="28" t="s">
        <v>24</v>
      </c>
      <c r="J80" s="51" t="str">
        <f>IF(J12="","",J12)</f>
        <v>25. 9. 2024</v>
      </c>
      <c r="L80" s="34"/>
    </row>
    <row r="81" spans="2:65" s="1" customFormat="1" ht="6.95" customHeight="1">
      <c r="B81" s="34"/>
      <c r="L81" s="34"/>
    </row>
    <row r="82" spans="2:65" s="1" customFormat="1" ht="15.2" customHeight="1">
      <c r="B82" s="34"/>
      <c r="C82" s="28" t="s">
        <v>30</v>
      </c>
      <c r="F82" s="26" t="str">
        <f>E15</f>
        <v>Statutární město Liberec</v>
      </c>
      <c r="I82" s="28" t="s">
        <v>38</v>
      </c>
      <c r="J82" s="32" t="str">
        <f>E21</f>
        <v xml:space="preserve">STORING spol. s r.o. </v>
      </c>
      <c r="L82" s="34"/>
    </row>
    <row r="83" spans="2:65" s="1" customFormat="1" ht="15.2" customHeight="1">
      <c r="B83" s="34"/>
      <c r="C83" s="28" t="s">
        <v>36</v>
      </c>
      <c r="F83" s="26" t="str">
        <f>IF(E18="","",E18)</f>
        <v>Vyplň údaj</v>
      </c>
      <c r="I83" s="28" t="s">
        <v>43</v>
      </c>
      <c r="J83" s="32" t="str">
        <f>E24</f>
        <v xml:space="preserve">STORING spol. s r.o. </v>
      </c>
      <c r="L83" s="34"/>
    </row>
    <row r="84" spans="2:65" s="1" customFormat="1" ht="10.35" customHeight="1">
      <c r="B84" s="34"/>
      <c r="L84" s="34"/>
    </row>
    <row r="85" spans="2:65" s="10" customFormat="1" ht="29.25" customHeight="1">
      <c r="B85" s="113"/>
      <c r="C85" s="114" t="s">
        <v>133</v>
      </c>
      <c r="D85" s="115" t="s">
        <v>65</v>
      </c>
      <c r="E85" s="115" t="s">
        <v>61</v>
      </c>
      <c r="F85" s="115" t="s">
        <v>62</v>
      </c>
      <c r="G85" s="115" t="s">
        <v>134</v>
      </c>
      <c r="H85" s="115" t="s">
        <v>135</v>
      </c>
      <c r="I85" s="115" t="s">
        <v>136</v>
      </c>
      <c r="J85" s="115" t="s">
        <v>121</v>
      </c>
      <c r="K85" s="116" t="s">
        <v>137</v>
      </c>
      <c r="L85" s="113"/>
      <c r="M85" s="58" t="s">
        <v>79</v>
      </c>
      <c r="N85" s="59" t="s">
        <v>50</v>
      </c>
      <c r="O85" s="59" t="s">
        <v>138</v>
      </c>
      <c r="P85" s="59" t="s">
        <v>139</v>
      </c>
      <c r="Q85" s="59" t="s">
        <v>140</v>
      </c>
      <c r="R85" s="59" t="s">
        <v>141</v>
      </c>
      <c r="S85" s="59" t="s">
        <v>142</v>
      </c>
      <c r="T85" s="60" t="s">
        <v>143</v>
      </c>
    </row>
    <row r="86" spans="2:65" s="1" customFormat="1" ht="22.9" customHeight="1">
      <c r="B86" s="34"/>
      <c r="C86" s="63" t="s">
        <v>144</v>
      </c>
      <c r="J86" s="117">
        <f>BK86</f>
        <v>0</v>
      </c>
      <c r="L86" s="34"/>
      <c r="M86" s="61"/>
      <c r="N86" s="52"/>
      <c r="O86" s="52"/>
      <c r="P86" s="118">
        <f>P87+P103+P107+P117+P124+P129+P134</f>
        <v>0</v>
      </c>
      <c r="Q86" s="52"/>
      <c r="R86" s="118">
        <f>R87+R103+R107+R117+R124+R129+R134</f>
        <v>0</v>
      </c>
      <c r="S86" s="52"/>
      <c r="T86" s="119">
        <f>T87+T103+T107+T117+T124+T129+T134</f>
        <v>0</v>
      </c>
      <c r="AT86" s="18" t="s">
        <v>80</v>
      </c>
      <c r="AU86" s="18" t="s">
        <v>122</v>
      </c>
      <c r="BK86" s="120">
        <f>BK87+BK103+BK107+BK117+BK124+BK129+BK134</f>
        <v>0</v>
      </c>
    </row>
    <row r="87" spans="2:65" s="11" customFormat="1" ht="25.9" customHeight="1">
      <c r="B87" s="121"/>
      <c r="D87" s="122" t="s">
        <v>80</v>
      </c>
      <c r="E87" s="123" t="s">
        <v>1190</v>
      </c>
      <c r="F87" s="123" t="s">
        <v>1191</v>
      </c>
      <c r="I87" s="124"/>
      <c r="J87" s="125">
        <f>BK87</f>
        <v>0</v>
      </c>
      <c r="L87" s="121"/>
      <c r="M87" s="126"/>
      <c r="P87" s="127">
        <f>SUM(P88:P102)</f>
        <v>0</v>
      </c>
      <c r="R87" s="127">
        <f>SUM(R88:R102)</f>
        <v>0</v>
      </c>
      <c r="T87" s="128">
        <f>SUM(T88:T102)</f>
        <v>0</v>
      </c>
      <c r="AR87" s="122" t="s">
        <v>180</v>
      </c>
      <c r="AT87" s="129" t="s">
        <v>80</v>
      </c>
      <c r="AU87" s="129" t="s">
        <v>81</v>
      </c>
      <c r="AY87" s="122" t="s">
        <v>147</v>
      </c>
      <c r="BK87" s="130">
        <f>SUM(BK88:BK102)</f>
        <v>0</v>
      </c>
    </row>
    <row r="88" spans="2:65" s="1" customFormat="1" ht="24.2" customHeight="1">
      <c r="B88" s="34"/>
      <c r="C88" s="133" t="s">
        <v>88</v>
      </c>
      <c r="D88" s="133" t="s">
        <v>149</v>
      </c>
      <c r="E88" s="134" t="s">
        <v>1192</v>
      </c>
      <c r="F88" s="135" t="s">
        <v>1193</v>
      </c>
      <c r="G88" s="136" t="s">
        <v>1194</v>
      </c>
      <c r="H88" s="137">
        <v>1</v>
      </c>
      <c r="I88" s="138"/>
      <c r="J88" s="139">
        <f>ROUND(I88*H88,2)</f>
        <v>0</v>
      </c>
      <c r="K88" s="135" t="s">
        <v>79</v>
      </c>
      <c r="L88" s="34"/>
      <c r="M88" s="140" t="s">
        <v>79</v>
      </c>
      <c r="N88" s="141" t="s">
        <v>51</v>
      </c>
      <c r="P88" s="142">
        <f>O88*H88</f>
        <v>0</v>
      </c>
      <c r="Q88" s="142">
        <v>0</v>
      </c>
      <c r="R88" s="142">
        <f>Q88*H88</f>
        <v>0</v>
      </c>
      <c r="S88" s="142">
        <v>0</v>
      </c>
      <c r="T88" s="143">
        <f>S88*H88</f>
        <v>0</v>
      </c>
      <c r="AR88" s="144" t="s">
        <v>1195</v>
      </c>
      <c r="AT88" s="144" t="s">
        <v>149</v>
      </c>
      <c r="AU88" s="144" t="s">
        <v>88</v>
      </c>
      <c r="AY88" s="18" t="s">
        <v>147</v>
      </c>
      <c r="BE88" s="145">
        <f>IF(N88="základní",J88,0)</f>
        <v>0</v>
      </c>
      <c r="BF88" s="145">
        <f>IF(N88="snížená",J88,0)</f>
        <v>0</v>
      </c>
      <c r="BG88" s="145">
        <f>IF(N88="zákl. přenesená",J88,0)</f>
        <v>0</v>
      </c>
      <c r="BH88" s="145">
        <f>IF(N88="sníž. přenesená",J88,0)</f>
        <v>0</v>
      </c>
      <c r="BI88" s="145">
        <f>IF(N88="nulová",J88,0)</f>
        <v>0</v>
      </c>
      <c r="BJ88" s="18" t="s">
        <v>88</v>
      </c>
      <c r="BK88" s="145">
        <f>ROUND(I88*H88,2)</f>
        <v>0</v>
      </c>
      <c r="BL88" s="18" t="s">
        <v>1195</v>
      </c>
      <c r="BM88" s="144" t="s">
        <v>90</v>
      </c>
    </row>
    <row r="89" spans="2:65" s="1" customFormat="1" ht="58.5">
      <c r="B89" s="34"/>
      <c r="D89" s="151" t="s">
        <v>1135</v>
      </c>
      <c r="F89" s="195" t="s">
        <v>1196</v>
      </c>
      <c r="I89" s="148"/>
      <c r="L89" s="34"/>
      <c r="M89" s="149"/>
      <c r="T89" s="55"/>
      <c r="AT89" s="18" t="s">
        <v>1135</v>
      </c>
      <c r="AU89" s="18" t="s">
        <v>88</v>
      </c>
    </row>
    <row r="90" spans="2:65" s="1" customFormat="1" ht="24.2" customHeight="1">
      <c r="B90" s="34"/>
      <c r="C90" s="133" t="s">
        <v>90</v>
      </c>
      <c r="D90" s="133" t="s">
        <v>149</v>
      </c>
      <c r="E90" s="134" t="s">
        <v>1197</v>
      </c>
      <c r="F90" s="135" t="s">
        <v>1198</v>
      </c>
      <c r="G90" s="136" t="s">
        <v>1194</v>
      </c>
      <c r="H90" s="137">
        <v>1</v>
      </c>
      <c r="I90" s="138"/>
      <c r="J90" s="139">
        <f>ROUND(I90*H90,2)</f>
        <v>0</v>
      </c>
      <c r="K90" s="135" t="s">
        <v>79</v>
      </c>
      <c r="L90" s="34"/>
      <c r="M90" s="140" t="s">
        <v>79</v>
      </c>
      <c r="N90" s="141" t="s">
        <v>51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1195</v>
      </c>
      <c r="AT90" s="144" t="s">
        <v>149</v>
      </c>
      <c r="AU90" s="144" t="s">
        <v>88</v>
      </c>
      <c r="AY90" s="18" t="s">
        <v>147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88</v>
      </c>
      <c r="BK90" s="145">
        <f>ROUND(I90*H90,2)</f>
        <v>0</v>
      </c>
      <c r="BL90" s="18" t="s">
        <v>1195</v>
      </c>
      <c r="BM90" s="144" t="s">
        <v>154</v>
      </c>
    </row>
    <row r="91" spans="2:65" s="1" customFormat="1" ht="48.75">
      <c r="B91" s="34"/>
      <c r="D91" s="151" t="s">
        <v>1135</v>
      </c>
      <c r="F91" s="195" t="s">
        <v>1199</v>
      </c>
      <c r="I91" s="148"/>
      <c r="L91" s="34"/>
      <c r="M91" s="149"/>
      <c r="T91" s="55"/>
      <c r="AT91" s="18" t="s">
        <v>1135</v>
      </c>
      <c r="AU91" s="18" t="s">
        <v>88</v>
      </c>
    </row>
    <row r="92" spans="2:65" s="1" customFormat="1" ht="37.9" customHeight="1">
      <c r="B92" s="34"/>
      <c r="C92" s="133" t="s">
        <v>167</v>
      </c>
      <c r="D92" s="133" t="s">
        <v>149</v>
      </c>
      <c r="E92" s="134" t="s">
        <v>1200</v>
      </c>
      <c r="F92" s="135" t="s">
        <v>1201</v>
      </c>
      <c r="G92" s="136" t="s">
        <v>1194</v>
      </c>
      <c r="H92" s="137">
        <v>1</v>
      </c>
      <c r="I92" s="138"/>
      <c r="J92" s="139">
        <f>ROUND(I92*H92,2)</f>
        <v>0</v>
      </c>
      <c r="K92" s="135" t="s">
        <v>79</v>
      </c>
      <c r="L92" s="34"/>
      <c r="M92" s="140" t="s">
        <v>79</v>
      </c>
      <c r="N92" s="141" t="s">
        <v>51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1195</v>
      </c>
      <c r="AT92" s="144" t="s">
        <v>149</v>
      </c>
      <c r="AU92" s="144" t="s">
        <v>88</v>
      </c>
      <c r="AY92" s="18" t="s">
        <v>147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88</v>
      </c>
      <c r="BK92" s="145">
        <f>ROUND(I92*H92,2)</f>
        <v>0</v>
      </c>
      <c r="BL92" s="18" t="s">
        <v>1195</v>
      </c>
      <c r="BM92" s="144" t="s">
        <v>1202</v>
      </c>
    </row>
    <row r="93" spans="2:65" s="1" customFormat="1" ht="39">
      <c r="B93" s="34"/>
      <c r="D93" s="151" t="s">
        <v>1135</v>
      </c>
      <c r="F93" s="195" t="s">
        <v>1203</v>
      </c>
      <c r="I93" s="148"/>
      <c r="L93" s="34"/>
      <c r="M93" s="149"/>
      <c r="T93" s="55"/>
      <c r="AT93" s="18" t="s">
        <v>1135</v>
      </c>
      <c r="AU93" s="18" t="s">
        <v>88</v>
      </c>
    </row>
    <row r="94" spans="2:65" s="1" customFormat="1" ht="37.9" customHeight="1">
      <c r="B94" s="34"/>
      <c r="C94" s="133" t="s">
        <v>154</v>
      </c>
      <c r="D94" s="133" t="s">
        <v>149</v>
      </c>
      <c r="E94" s="134" t="s">
        <v>1204</v>
      </c>
      <c r="F94" s="135" t="s">
        <v>1205</v>
      </c>
      <c r="G94" s="136" t="s">
        <v>1194</v>
      </c>
      <c r="H94" s="137">
        <v>1</v>
      </c>
      <c r="I94" s="138"/>
      <c r="J94" s="139">
        <f>ROUND(I94*H94,2)</f>
        <v>0</v>
      </c>
      <c r="K94" s="135" t="s">
        <v>79</v>
      </c>
      <c r="L94" s="34"/>
      <c r="M94" s="140" t="s">
        <v>79</v>
      </c>
      <c r="N94" s="141" t="s">
        <v>51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1195</v>
      </c>
      <c r="AT94" s="144" t="s">
        <v>149</v>
      </c>
      <c r="AU94" s="144" t="s">
        <v>88</v>
      </c>
      <c r="AY94" s="18" t="s">
        <v>147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88</v>
      </c>
      <c r="BK94" s="145">
        <f>ROUND(I94*H94,2)</f>
        <v>0</v>
      </c>
      <c r="BL94" s="18" t="s">
        <v>1195</v>
      </c>
      <c r="BM94" s="144" t="s">
        <v>211</v>
      </c>
    </row>
    <row r="95" spans="2:65" s="1" customFormat="1" ht="39">
      <c r="B95" s="34"/>
      <c r="D95" s="151" t="s">
        <v>1135</v>
      </c>
      <c r="F95" s="195" t="s">
        <v>1206</v>
      </c>
      <c r="I95" s="148"/>
      <c r="L95" s="34"/>
      <c r="M95" s="149"/>
      <c r="T95" s="55"/>
      <c r="AT95" s="18" t="s">
        <v>1135</v>
      </c>
      <c r="AU95" s="18" t="s">
        <v>88</v>
      </c>
    </row>
    <row r="96" spans="2:65" s="1" customFormat="1" ht="55.5" customHeight="1">
      <c r="B96" s="34"/>
      <c r="C96" s="133" t="s">
        <v>180</v>
      </c>
      <c r="D96" s="133" t="s">
        <v>149</v>
      </c>
      <c r="E96" s="134" t="s">
        <v>1207</v>
      </c>
      <c r="F96" s="135" t="s">
        <v>1208</v>
      </c>
      <c r="G96" s="136" t="s">
        <v>1194</v>
      </c>
      <c r="H96" s="137">
        <v>1</v>
      </c>
      <c r="I96" s="138"/>
      <c r="J96" s="139">
        <f>ROUND(I96*H96,2)</f>
        <v>0</v>
      </c>
      <c r="K96" s="135" t="s">
        <v>79</v>
      </c>
      <c r="L96" s="34"/>
      <c r="M96" s="140" t="s">
        <v>79</v>
      </c>
      <c r="N96" s="141" t="s">
        <v>51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1195</v>
      </c>
      <c r="AT96" s="144" t="s">
        <v>149</v>
      </c>
      <c r="AU96" s="144" t="s">
        <v>88</v>
      </c>
      <c r="AY96" s="18" t="s">
        <v>147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88</v>
      </c>
      <c r="BK96" s="145">
        <f>ROUND(I96*H96,2)</f>
        <v>0</v>
      </c>
      <c r="BL96" s="18" t="s">
        <v>1195</v>
      </c>
      <c r="BM96" s="144" t="s">
        <v>8</v>
      </c>
    </row>
    <row r="97" spans="2:65" s="1" customFormat="1" ht="39">
      <c r="B97" s="34"/>
      <c r="D97" s="151" t="s">
        <v>1135</v>
      </c>
      <c r="F97" s="195" t="s">
        <v>1209</v>
      </c>
      <c r="I97" s="148"/>
      <c r="L97" s="34"/>
      <c r="M97" s="149"/>
      <c r="T97" s="55"/>
      <c r="AT97" s="18" t="s">
        <v>1135</v>
      </c>
      <c r="AU97" s="18" t="s">
        <v>88</v>
      </c>
    </row>
    <row r="98" spans="2:65" s="1" customFormat="1" ht="44.25" customHeight="1">
      <c r="B98" s="34"/>
      <c r="C98" s="133" t="s">
        <v>187</v>
      </c>
      <c r="D98" s="133" t="s">
        <v>149</v>
      </c>
      <c r="E98" s="134" t="s">
        <v>1210</v>
      </c>
      <c r="F98" s="135" t="s">
        <v>1211</v>
      </c>
      <c r="G98" s="136" t="s">
        <v>1194</v>
      </c>
      <c r="H98" s="137">
        <v>1</v>
      </c>
      <c r="I98" s="138"/>
      <c r="J98" s="139">
        <f>ROUND(I98*H98,2)</f>
        <v>0</v>
      </c>
      <c r="K98" s="135" t="s">
        <v>79</v>
      </c>
      <c r="L98" s="34"/>
      <c r="M98" s="140" t="s">
        <v>79</v>
      </c>
      <c r="N98" s="141" t="s">
        <v>51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1195</v>
      </c>
      <c r="AT98" s="144" t="s">
        <v>149</v>
      </c>
      <c r="AU98" s="144" t="s">
        <v>88</v>
      </c>
      <c r="AY98" s="18" t="s">
        <v>147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88</v>
      </c>
      <c r="BK98" s="145">
        <f>ROUND(I98*H98,2)</f>
        <v>0</v>
      </c>
      <c r="BL98" s="18" t="s">
        <v>1195</v>
      </c>
      <c r="BM98" s="144" t="s">
        <v>257</v>
      </c>
    </row>
    <row r="99" spans="2:65" s="1" customFormat="1" ht="39">
      <c r="B99" s="34"/>
      <c r="D99" s="151" t="s">
        <v>1135</v>
      </c>
      <c r="F99" s="195" t="s">
        <v>1212</v>
      </c>
      <c r="I99" s="148"/>
      <c r="L99" s="34"/>
      <c r="M99" s="149"/>
      <c r="T99" s="55"/>
      <c r="AT99" s="18" t="s">
        <v>1135</v>
      </c>
      <c r="AU99" s="18" t="s">
        <v>88</v>
      </c>
    </row>
    <row r="100" spans="2:65" s="1" customFormat="1" ht="33" customHeight="1">
      <c r="B100" s="34"/>
      <c r="C100" s="133" t="s">
        <v>195</v>
      </c>
      <c r="D100" s="133" t="s">
        <v>149</v>
      </c>
      <c r="E100" s="134" t="s">
        <v>1213</v>
      </c>
      <c r="F100" s="135" t="s">
        <v>1214</v>
      </c>
      <c r="G100" s="136" t="s">
        <v>1194</v>
      </c>
      <c r="H100" s="137">
        <v>1</v>
      </c>
      <c r="I100" s="138"/>
      <c r="J100" s="139">
        <f>ROUND(I100*H100,2)</f>
        <v>0</v>
      </c>
      <c r="K100" s="135" t="s">
        <v>79</v>
      </c>
      <c r="L100" s="34"/>
      <c r="M100" s="140" t="s">
        <v>79</v>
      </c>
      <c r="N100" s="141" t="s">
        <v>51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1195</v>
      </c>
      <c r="AT100" s="144" t="s">
        <v>149</v>
      </c>
      <c r="AU100" s="144" t="s">
        <v>88</v>
      </c>
      <c r="AY100" s="18" t="s">
        <v>147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88</v>
      </c>
      <c r="BK100" s="145">
        <f>ROUND(I100*H100,2)</f>
        <v>0</v>
      </c>
      <c r="BL100" s="18" t="s">
        <v>1195</v>
      </c>
      <c r="BM100" s="144" t="s">
        <v>269</v>
      </c>
    </row>
    <row r="101" spans="2:65" s="1" customFormat="1" ht="24.2" customHeight="1">
      <c r="B101" s="34"/>
      <c r="C101" s="133" t="s">
        <v>211</v>
      </c>
      <c r="D101" s="133" t="s">
        <v>149</v>
      </c>
      <c r="E101" s="134" t="s">
        <v>1215</v>
      </c>
      <c r="F101" s="135" t="s">
        <v>1216</v>
      </c>
      <c r="G101" s="136" t="s">
        <v>1194</v>
      </c>
      <c r="H101" s="137">
        <v>1</v>
      </c>
      <c r="I101" s="138"/>
      <c r="J101" s="139">
        <f>ROUND(I101*H101,2)</f>
        <v>0</v>
      </c>
      <c r="K101" s="135" t="s">
        <v>79</v>
      </c>
      <c r="L101" s="34"/>
      <c r="M101" s="140" t="s">
        <v>79</v>
      </c>
      <c r="N101" s="141" t="s">
        <v>51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1195</v>
      </c>
      <c r="AT101" s="144" t="s">
        <v>149</v>
      </c>
      <c r="AU101" s="144" t="s">
        <v>88</v>
      </c>
      <c r="AY101" s="18" t="s">
        <v>147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88</v>
      </c>
      <c r="BK101" s="145">
        <f>ROUND(I101*H101,2)</f>
        <v>0</v>
      </c>
      <c r="BL101" s="18" t="s">
        <v>1195</v>
      </c>
      <c r="BM101" s="144" t="s">
        <v>1217</v>
      </c>
    </row>
    <row r="102" spans="2:65" s="1" customFormat="1" ht="39">
      <c r="B102" s="34"/>
      <c r="D102" s="151" t="s">
        <v>1135</v>
      </c>
      <c r="F102" s="195" t="s">
        <v>1218</v>
      </c>
      <c r="I102" s="148"/>
      <c r="L102" s="34"/>
      <c r="M102" s="149"/>
      <c r="T102" s="55"/>
      <c r="AT102" s="18" t="s">
        <v>1135</v>
      </c>
      <c r="AU102" s="18" t="s">
        <v>88</v>
      </c>
    </row>
    <row r="103" spans="2:65" s="11" customFormat="1" ht="25.9" customHeight="1">
      <c r="B103" s="121"/>
      <c r="D103" s="122" t="s">
        <v>80</v>
      </c>
      <c r="E103" s="123" t="s">
        <v>1219</v>
      </c>
      <c r="F103" s="123" t="s">
        <v>1220</v>
      </c>
      <c r="I103" s="124"/>
      <c r="J103" s="125">
        <f>BK103</f>
        <v>0</v>
      </c>
      <c r="L103" s="121"/>
      <c r="M103" s="126"/>
      <c r="P103" s="127">
        <f>SUM(P104:P106)</f>
        <v>0</v>
      </c>
      <c r="R103" s="127">
        <f>SUM(R104:R106)</f>
        <v>0</v>
      </c>
      <c r="T103" s="128">
        <f>SUM(T104:T106)</f>
        <v>0</v>
      </c>
      <c r="AR103" s="122" t="s">
        <v>180</v>
      </c>
      <c r="AT103" s="129" t="s">
        <v>80</v>
      </c>
      <c r="AU103" s="129" t="s">
        <v>81</v>
      </c>
      <c r="AY103" s="122" t="s">
        <v>147</v>
      </c>
      <c r="BK103" s="130">
        <f>SUM(BK104:BK106)</f>
        <v>0</v>
      </c>
    </row>
    <row r="104" spans="2:65" s="1" customFormat="1" ht="55.5" customHeight="1">
      <c r="B104" s="34"/>
      <c r="C104" s="133" t="s">
        <v>218</v>
      </c>
      <c r="D104" s="133" t="s">
        <v>149</v>
      </c>
      <c r="E104" s="134" t="s">
        <v>1221</v>
      </c>
      <c r="F104" s="135" t="s">
        <v>1222</v>
      </c>
      <c r="G104" s="136" t="s">
        <v>1194</v>
      </c>
      <c r="H104" s="137">
        <v>1</v>
      </c>
      <c r="I104" s="138"/>
      <c r="J104" s="139">
        <f>ROUND(I104*H104,2)</f>
        <v>0</v>
      </c>
      <c r="K104" s="135" t="s">
        <v>79</v>
      </c>
      <c r="L104" s="34"/>
      <c r="M104" s="140" t="s">
        <v>79</v>
      </c>
      <c r="N104" s="141" t="s">
        <v>51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1195</v>
      </c>
      <c r="AT104" s="144" t="s">
        <v>149</v>
      </c>
      <c r="AU104" s="144" t="s">
        <v>88</v>
      </c>
      <c r="AY104" s="18" t="s">
        <v>147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88</v>
      </c>
      <c r="BK104" s="145">
        <f>ROUND(I104*H104,2)</f>
        <v>0</v>
      </c>
      <c r="BL104" s="18" t="s">
        <v>1195</v>
      </c>
      <c r="BM104" s="144" t="s">
        <v>295</v>
      </c>
    </row>
    <row r="105" spans="2:65" s="1" customFormat="1" ht="48.75">
      <c r="B105" s="34"/>
      <c r="D105" s="151" t="s">
        <v>1135</v>
      </c>
      <c r="F105" s="195" t="s">
        <v>1223</v>
      </c>
      <c r="I105" s="148"/>
      <c r="L105" s="34"/>
      <c r="M105" s="149"/>
      <c r="T105" s="55"/>
      <c r="AT105" s="18" t="s">
        <v>1135</v>
      </c>
      <c r="AU105" s="18" t="s">
        <v>88</v>
      </c>
    </row>
    <row r="106" spans="2:65" s="1" customFormat="1" ht="62.65" customHeight="1">
      <c r="B106" s="34"/>
      <c r="C106" s="133" t="s">
        <v>225</v>
      </c>
      <c r="D106" s="133" t="s">
        <v>149</v>
      </c>
      <c r="E106" s="134" t="s">
        <v>1224</v>
      </c>
      <c r="F106" s="135" t="s">
        <v>1225</v>
      </c>
      <c r="G106" s="136" t="s">
        <v>1194</v>
      </c>
      <c r="H106" s="137">
        <v>1</v>
      </c>
      <c r="I106" s="138"/>
      <c r="J106" s="139">
        <f>ROUND(I106*H106,2)</f>
        <v>0</v>
      </c>
      <c r="K106" s="135" t="s">
        <v>79</v>
      </c>
      <c r="L106" s="34"/>
      <c r="M106" s="140" t="s">
        <v>79</v>
      </c>
      <c r="N106" s="141" t="s">
        <v>51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1195</v>
      </c>
      <c r="AT106" s="144" t="s">
        <v>149</v>
      </c>
      <c r="AU106" s="144" t="s">
        <v>88</v>
      </c>
      <c r="AY106" s="18" t="s">
        <v>147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88</v>
      </c>
      <c r="BK106" s="145">
        <f>ROUND(I106*H106,2)</f>
        <v>0</v>
      </c>
      <c r="BL106" s="18" t="s">
        <v>1195</v>
      </c>
      <c r="BM106" s="144" t="s">
        <v>1226</v>
      </c>
    </row>
    <row r="107" spans="2:65" s="11" customFormat="1" ht="25.9" customHeight="1">
      <c r="B107" s="121"/>
      <c r="D107" s="122" t="s">
        <v>80</v>
      </c>
      <c r="E107" s="123" t="s">
        <v>1227</v>
      </c>
      <c r="F107" s="123" t="s">
        <v>1228</v>
      </c>
      <c r="I107" s="124"/>
      <c r="J107" s="125">
        <f>BK107</f>
        <v>0</v>
      </c>
      <c r="L107" s="121"/>
      <c r="M107" s="126"/>
      <c r="P107" s="127">
        <f>SUM(P108:P116)</f>
        <v>0</v>
      </c>
      <c r="R107" s="127">
        <f>SUM(R108:R116)</f>
        <v>0</v>
      </c>
      <c r="T107" s="128">
        <f>SUM(T108:T116)</f>
        <v>0</v>
      </c>
      <c r="AR107" s="122" t="s">
        <v>180</v>
      </c>
      <c r="AT107" s="129" t="s">
        <v>80</v>
      </c>
      <c r="AU107" s="129" t="s">
        <v>81</v>
      </c>
      <c r="AY107" s="122" t="s">
        <v>147</v>
      </c>
      <c r="BK107" s="130">
        <f>SUM(BK108:BK116)</f>
        <v>0</v>
      </c>
    </row>
    <row r="108" spans="2:65" s="1" customFormat="1" ht="62.65" customHeight="1">
      <c r="B108" s="34"/>
      <c r="C108" s="133" t="s">
        <v>236</v>
      </c>
      <c r="D108" s="133" t="s">
        <v>149</v>
      </c>
      <c r="E108" s="134" t="s">
        <v>1229</v>
      </c>
      <c r="F108" s="135" t="s">
        <v>1230</v>
      </c>
      <c r="G108" s="136" t="s">
        <v>1194</v>
      </c>
      <c r="H108" s="137">
        <v>1</v>
      </c>
      <c r="I108" s="138"/>
      <c r="J108" s="139">
        <f>ROUND(I108*H108,2)</f>
        <v>0</v>
      </c>
      <c r="K108" s="135" t="s">
        <v>79</v>
      </c>
      <c r="L108" s="34"/>
      <c r="M108" s="140" t="s">
        <v>79</v>
      </c>
      <c r="N108" s="141" t="s">
        <v>51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1195</v>
      </c>
      <c r="AT108" s="144" t="s">
        <v>149</v>
      </c>
      <c r="AU108" s="144" t="s">
        <v>88</v>
      </c>
      <c r="AY108" s="18" t="s">
        <v>147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88</v>
      </c>
      <c r="BK108" s="145">
        <f>ROUND(I108*H108,2)</f>
        <v>0</v>
      </c>
      <c r="BL108" s="18" t="s">
        <v>1195</v>
      </c>
      <c r="BM108" s="144" t="s">
        <v>305</v>
      </c>
    </row>
    <row r="109" spans="2:65" s="1" customFormat="1" ht="97.5">
      <c r="B109" s="34"/>
      <c r="D109" s="151" t="s">
        <v>1135</v>
      </c>
      <c r="F109" s="195" t="s">
        <v>1231</v>
      </c>
      <c r="I109" s="148"/>
      <c r="L109" s="34"/>
      <c r="M109" s="149"/>
      <c r="T109" s="55"/>
      <c r="AT109" s="18" t="s">
        <v>1135</v>
      </c>
      <c r="AU109" s="18" t="s">
        <v>88</v>
      </c>
    </row>
    <row r="110" spans="2:65" s="1" customFormat="1" ht="24.2" customHeight="1">
      <c r="B110" s="34"/>
      <c r="C110" s="133" t="s">
        <v>8</v>
      </c>
      <c r="D110" s="133" t="s">
        <v>149</v>
      </c>
      <c r="E110" s="134" t="s">
        <v>1232</v>
      </c>
      <c r="F110" s="135" t="s">
        <v>1233</v>
      </c>
      <c r="G110" s="136" t="s">
        <v>1194</v>
      </c>
      <c r="H110" s="137">
        <v>1</v>
      </c>
      <c r="I110" s="138"/>
      <c r="J110" s="139">
        <f>ROUND(I110*H110,2)</f>
        <v>0</v>
      </c>
      <c r="K110" s="135" t="s">
        <v>79</v>
      </c>
      <c r="L110" s="34"/>
      <c r="M110" s="140" t="s">
        <v>79</v>
      </c>
      <c r="N110" s="141" t="s">
        <v>51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1195</v>
      </c>
      <c r="AT110" s="144" t="s">
        <v>149</v>
      </c>
      <c r="AU110" s="144" t="s">
        <v>88</v>
      </c>
      <c r="AY110" s="18" t="s">
        <v>147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88</v>
      </c>
      <c r="BK110" s="145">
        <f>ROUND(I110*H110,2)</f>
        <v>0</v>
      </c>
      <c r="BL110" s="18" t="s">
        <v>1195</v>
      </c>
      <c r="BM110" s="144" t="s">
        <v>316</v>
      </c>
    </row>
    <row r="111" spans="2:65" s="1" customFormat="1" ht="48.75">
      <c r="B111" s="34"/>
      <c r="D111" s="151" t="s">
        <v>1135</v>
      </c>
      <c r="F111" s="195" t="s">
        <v>1234</v>
      </c>
      <c r="I111" s="148"/>
      <c r="L111" s="34"/>
      <c r="M111" s="149"/>
      <c r="T111" s="55"/>
      <c r="AT111" s="18" t="s">
        <v>1135</v>
      </c>
      <c r="AU111" s="18" t="s">
        <v>88</v>
      </c>
    </row>
    <row r="112" spans="2:65" s="1" customFormat="1" ht="62.65" customHeight="1">
      <c r="B112" s="34"/>
      <c r="C112" s="133" t="s">
        <v>251</v>
      </c>
      <c r="D112" s="133" t="s">
        <v>149</v>
      </c>
      <c r="E112" s="134" t="s">
        <v>1235</v>
      </c>
      <c r="F112" s="135" t="s">
        <v>1236</v>
      </c>
      <c r="G112" s="136" t="s">
        <v>1194</v>
      </c>
      <c r="H112" s="137">
        <v>1</v>
      </c>
      <c r="I112" s="138"/>
      <c r="J112" s="139">
        <f>ROUND(I112*H112,2)</f>
        <v>0</v>
      </c>
      <c r="K112" s="135" t="s">
        <v>79</v>
      </c>
      <c r="L112" s="34"/>
      <c r="M112" s="140" t="s">
        <v>79</v>
      </c>
      <c r="N112" s="141" t="s">
        <v>51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1195</v>
      </c>
      <c r="AT112" s="144" t="s">
        <v>149</v>
      </c>
      <c r="AU112" s="144" t="s">
        <v>88</v>
      </c>
      <c r="AY112" s="18" t="s">
        <v>147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88</v>
      </c>
      <c r="BK112" s="145">
        <f>ROUND(I112*H112,2)</f>
        <v>0</v>
      </c>
      <c r="BL112" s="18" t="s">
        <v>1195</v>
      </c>
      <c r="BM112" s="144" t="s">
        <v>330</v>
      </c>
    </row>
    <row r="113" spans="2:65" s="1" customFormat="1" ht="33" customHeight="1">
      <c r="B113" s="34"/>
      <c r="C113" s="133" t="s">
        <v>257</v>
      </c>
      <c r="D113" s="133" t="s">
        <v>149</v>
      </c>
      <c r="E113" s="134" t="s">
        <v>1237</v>
      </c>
      <c r="F113" s="135" t="s">
        <v>1238</v>
      </c>
      <c r="G113" s="136" t="s">
        <v>1194</v>
      </c>
      <c r="H113" s="137">
        <v>1</v>
      </c>
      <c r="I113" s="138"/>
      <c r="J113" s="139">
        <f>ROUND(I113*H113,2)</f>
        <v>0</v>
      </c>
      <c r="K113" s="135" t="s">
        <v>79</v>
      </c>
      <c r="L113" s="34"/>
      <c r="M113" s="140" t="s">
        <v>79</v>
      </c>
      <c r="N113" s="141" t="s">
        <v>51</v>
      </c>
      <c r="P113" s="142">
        <f>O113*H113</f>
        <v>0</v>
      </c>
      <c r="Q113" s="142">
        <v>0</v>
      </c>
      <c r="R113" s="142">
        <f>Q113*H113</f>
        <v>0</v>
      </c>
      <c r="S113" s="142">
        <v>0</v>
      </c>
      <c r="T113" s="143">
        <f>S113*H113</f>
        <v>0</v>
      </c>
      <c r="AR113" s="144" t="s">
        <v>1195</v>
      </c>
      <c r="AT113" s="144" t="s">
        <v>149</v>
      </c>
      <c r="AU113" s="144" t="s">
        <v>88</v>
      </c>
      <c r="AY113" s="18" t="s">
        <v>147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88</v>
      </c>
      <c r="BK113" s="145">
        <f>ROUND(I113*H113,2)</f>
        <v>0</v>
      </c>
      <c r="BL113" s="18" t="s">
        <v>1195</v>
      </c>
      <c r="BM113" s="144" t="s">
        <v>341</v>
      </c>
    </row>
    <row r="114" spans="2:65" s="1" customFormat="1" ht="29.25">
      <c r="B114" s="34"/>
      <c r="D114" s="151" t="s">
        <v>1135</v>
      </c>
      <c r="F114" s="195" t="s">
        <v>1239</v>
      </c>
      <c r="I114" s="148"/>
      <c r="L114" s="34"/>
      <c r="M114" s="149"/>
      <c r="T114" s="55"/>
      <c r="AT114" s="18" t="s">
        <v>1135</v>
      </c>
      <c r="AU114" s="18" t="s">
        <v>88</v>
      </c>
    </row>
    <row r="115" spans="2:65" s="1" customFormat="1" ht="37.9" customHeight="1">
      <c r="B115" s="34"/>
      <c r="C115" s="133" t="s">
        <v>264</v>
      </c>
      <c r="D115" s="133" t="s">
        <v>149</v>
      </c>
      <c r="E115" s="134" t="s">
        <v>1240</v>
      </c>
      <c r="F115" s="135" t="s">
        <v>1241</v>
      </c>
      <c r="G115" s="136" t="s">
        <v>1194</v>
      </c>
      <c r="H115" s="137">
        <v>1</v>
      </c>
      <c r="I115" s="138"/>
      <c r="J115" s="139">
        <f>ROUND(I115*H115,2)</f>
        <v>0</v>
      </c>
      <c r="K115" s="135" t="s">
        <v>79</v>
      </c>
      <c r="L115" s="34"/>
      <c r="M115" s="140" t="s">
        <v>79</v>
      </c>
      <c r="N115" s="141" t="s">
        <v>51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1195</v>
      </c>
      <c r="AT115" s="144" t="s">
        <v>149</v>
      </c>
      <c r="AU115" s="144" t="s">
        <v>88</v>
      </c>
      <c r="AY115" s="18" t="s">
        <v>147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88</v>
      </c>
      <c r="BK115" s="145">
        <f>ROUND(I115*H115,2)</f>
        <v>0</v>
      </c>
      <c r="BL115" s="18" t="s">
        <v>1195</v>
      </c>
      <c r="BM115" s="144" t="s">
        <v>353</v>
      </c>
    </row>
    <row r="116" spans="2:65" s="1" customFormat="1" ht="29.25">
      <c r="B116" s="34"/>
      <c r="D116" s="151" t="s">
        <v>1135</v>
      </c>
      <c r="F116" s="195" t="s">
        <v>1242</v>
      </c>
      <c r="I116" s="148"/>
      <c r="L116" s="34"/>
      <c r="M116" s="149"/>
      <c r="T116" s="55"/>
      <c r="AT116" s="18" t="s">
        <v>1135</v>
      </c>
      <c r="AU116" s="18" t="s">
        <v>88</v>
      </c>
    </row>
    <row r="117" spans="2:65" s="11" customFormat="1" ht="25.9" customHeight="1">
      <c r="B117" s="121"/>
      <c r="D117" s="122" t="s">
        <v>80</v>
      </c>
      <c r="E117" s="123" t="s">
        <v>1243</v>
      </c>
      <c r="F117" s="123" t="s">
        <v>1244</v>
      </c>
      <c r="I117" s="124"/>
      <c r="J117" s="125">
        <f>BK117</f>
        <v>0</v>
      </c>
      <c r="L117" s="121"/>
      <c r="M117" s="126"/>
      <c r="P117" s="127">
        <f>SUM(P118:P123)</f>
        <v>0</v>
      </c>
      <c r="R117" s="127">
        <f>SUM(R118:R123)</f>
        <v>0</v>
      </c>
      <c r="T117" s="128">
        <f>SUM(T118:T123)</f>
        <v>0</v>
      </c>
      <c r="AR117" s="122" t="s">
        <v>180</v>
      </c>
      <c r="AT117" s="129" t="s">
        <v>80</v>
      </c>
      <c r="AU117" s="129" t="s">
        <v>81</v>
      </c>
      <c r="AY117" s="122" t="s">
        <v>147</v>
      </c>
      <c r="BK117" s="130">
        <f>SUM(BK118:BK123)</f>
        <v>0</v>
      </c>
    </row>
    <row r="118" spans="2:65" s="1" customFormat="1" ht="37.9" customHeight="1">
      <c r="B118" s="34"/>
      <c r="C118" s="133" t="s">
        <v>269</v>
      </c>
      <c r="D118" s="133" t="s">
        <v>149</v>
      </c>
      <c r="E118" s="134" t="s">
        <v>1245</v>
      </c>
      <c r="F118" s="135" t="s">
        <v>1246</v>
      </c>
      <c r="G118" s="136" t="s">
        <v>1194</v>
      </c>
      <c r="H118" s="137">
        <v>1</v>
      </c>
      <c r="I118" s="138"/>
      <c r="J118" s="139">
        <f>ROUND(I118*H118,2)</f>
        <v>0</v>
      </c>
      <c r="K118" s="135" t="s">
        <v>79</v>
      </c>
      <c r="L118" s="34"/>
      <c r="M118" s="140" t="s">
        <v>79</v>
      </c>
      <c r="N118" s="141" t="s">
        <v>51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1195</v>
      </c>
      <c r="AT118" s="144" t="s">
        <v>149</v>
      </c>
      <c r="AU118" s="144" t="s">
        <v>88</v>
      </c>
      <c r="AY118" s="18" t="s">
        <v>147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88</v>
      </c>
      <c r="BK118" s="145">
        <f>ROUND(I118*H118,2)</f>
        <v>0</v>
      </c>
      <c r="BL118" s="18" t="s">
        <v>1195</v>
      </c>
      <c r="BM118" s="144" t="s">
        <v>366</v>
      </c>
    </row>
    <row r="119" spans="2:65" s="1" customFormat="1" ht="39">
      <c r="B119" s="34"/>
      <c r="D119" s="151" t="s">
        <v>1135</v>
      </c>
      <c r="F119" s="195" t="s">
        <v>1247</v>
      </c>
      <c r="I119" s="148"/>
      <c r="L119" s="34"/>
      <c r="M119" s="149"/>
      <c r="T119" s="55"/>
      <c r="AT119" s="18" t="s">
        <v>1135</v>
      </c>
      <c r="AU119" s="18" t="s">
        <v>88</v>
      </c>
    </row>
    <row r="120" spans="2:65" s="1" customFormat="1" ht="49.15" customHeight="1">
      <c r="B120" s="34"/>
      <c r="C120" s="133" t="s">
        <v>275</v>
      </c>
      <c r="D120" s="133" t="s">
        <v>149</v>
      </c>
      <c r="E120" s="134" t="s">
        <v>1248</v>
      </c>
      <c r="F120" s="135" t="s">
        <v>1249</v>
      </c>
      <c r="G120" s="136" t="s">
        <v>1194</v>
      </c>
      <c r="H120" s="137">
        <v>1</v>
      </c>
      <c r="I120" s="138"/>
      <c r="J120" s="139">
        <f>ROUND(I120*H120,2)</f>
        <v>0</v>
      </c>
      <c r="K120" s="135" t="s">
        <v>79</v>
      </c>
      <c r="L120" s="34"/>
      <c r="M120" s="140" t="s">
        <v>79</v>
      </c>
      <c r="N120" s="141" t="s">
        <v>51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1195</v>
      </c>
      <c r="AT120" s="144" t="s">
        <v>149</v>
      </c>
      <c r="AU120" s="144" t="s">
        <v>88</v>
      </c>
      <c r="AY120" s="18" t="s">
        <v>147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88</v>
      </c>
      <c r="BK120" s="145">
        <f>ROUND(I120*H120,2)</f>
        <v>0</v>
      </c>
      <c r="BL120" s="18" t="s">
        <v>1195</v>
      </c>
      <c r="BM120" s="144" t="s">
        <v>379</v>
      </c>
    </row>
    <row r="121" spans="2:65" s="1" customFormat="1" ht="39">
      <c r="B121" s="34"/>
      <c r="D121" s="151" t="s">
        <v>1135</v>
      </c>
      <c r="F121" s="195" t="s">
        <v>1247</v>
      </c>
      <c r="I121" s="148"/>
      <c r="L121" s="34"/>
      <c r="M121" s="149"/>
      <c r="T121" s="55"/>
      <c r="AT121" s="18" t="s">
        <v>1135</v>
      </c>
      <c r="AU121" s="18" t="s">
        <v>88</v>
      </c>
    </row>
    <row r="122" spans="2:65" s="1" customFormat="1" ht="16.5" customHeight="1">
      <c r="B122" s="34"/>
      <c r="C122" s="133" t="s">
        <v>282</v>
      </c>
      <c r="D122" s="133" t="s">
        <v>149</v>
      </c>
      <c r="E122" s="134" t="s">
        <v>1250</v>
      </c>
      <c r="F122" s="135" t="s">
        <v>1251</v>
      </c>
      <c r="G122" s="136" t="s">
        <v>1194</v>
      </c>
      <c r="H122" s="137">
        <v>1</v>
      </c>
      <c r="I122" s="138"/>
      <c r="J122" s="139">
        <f>ROUND(I122*H122,2)</f>
        <v>0</v>
      </c>
      <c r="K122" s="135" t="s">
        <v>79</v>
      </c>
      <c r="L122" s="34"/>
      <c r="M122" s="140" t="s">
        <v>79</v>
      </c>
      <c r="N122" s="141" t="s">
        <v>51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1195</v>
      </c>
      <c r="AT122" s="144" t="s">
        <v>149</v>
      </c>
      <c r="AU122" s="144" t="s">
        <v>88</v>
      </c>
      <c r="AY122" s="18" t="s">
        <v>147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88</v>
      </c>
      <c r="BK122" s="145">
        <f>ROUND(I122*H122,2)</f>
        <v>0</v>
      </c>
      <c r="BL122" s="18" t="s">
        <v>1195</v>
      </c>
      <c r="BM122" s="144" t="s">
        <v>1252</v>
      </c>
    </row>
    <row r="123" spans="2:65" s="1" customFormat="1" ht="39">
      <c r="B123" s="34"/>
      <c r="D123" s="151" t="s">
        <v>1135</v>
      </c>
      <c r="F123" s="195" t="s">
        <v>1247</v>
      </c>
      <c r="I123" s="148"/>
      <c r="L123" s="34"/>
      <c r="M123" s="149"/>
      <c r="T123" s="55"/>
      <c r="AT123" s="18" t="s">
        <v>1135</v>
      </c>
      <c r="AU123" s="18" t="s">
        <v>88</v>
      </c>
    </row>
    <row r="124" spans="2:65" s="11" customFormat="1" ht="25.9" customHeight="1">
      <c r="B124" s="121"/>
      <c r="D124" s="122" t="s">
        <v>80</v>
      </c>
      <c r="E124" s="123" t="s">
        <v>1253</v>
      </c>
      <c r="F124" s="123" t="s">
        <v>1254</v>
      </c>
      <c r="I124" s="124"/>
      <c r="J124" s="125">
        <f>BK124</f>
        <v>0</v>
      </c>
      <c r="L124" s="121"/>
      <c r="M124" s="126"/>
      <c r="P124" s="127">
        <f>SUM(P125:P128)</f>
        <v>0</v>
      </c>
      <c r="R124" s="127">
        <f>SUM(R125:R128)</f>
        <v>0</v>
      </c>
      <c r="T124" s="128">
        <f>SUM(T125:T128)</f>
        <v>0</v>
      </c>
      <c r="AR124" s="122" t="s">
        <v>180</v>
      </c>
      <c r="AT124" s="129" t="s">
        <v>80</v>
      </c>
      <c r="AU124" s="129" t="s">
        <v>81</v>
      </c>
      <c r="AY124" s="122" t="s">
        <v>147</v>
      </c>
      <c r="BK124" s="130">
        <f>SUM(BK125:BK128)</f>
        <v>0</v>
      </c>
    </row>
    <row r="125" spans="2:65" s="1" customFormat="1" ht="49.15" customHeight="1">
      <c r="B125" s="34"/>
      <c r="C125" s="133" t="s">
        <v>288</v>
      </c>
      <c r="D125" s="133" t="s">
        <v>149</v>
      </c>
      <c r="E125" s="134" t="s">
        <v>1255</v>
      </c>
      <c r="F125" s="135" t="s">
        <v>1256</v>
      </c>
      <c r="G125" s="136" t="s">
        <v>1194</v>
      </c>
      <c r="H125" s="137">
        <v>1</v>
      </c>
      <c r="I125" s="138"/>
      <c r="J125" s="139">
        <f>ROUND(I125*H125,2)</f>
        <v>0</v>
      </c>
      <c r="K125" s="135" t="s">
        <v>79</v>
      </c>
      <c r="L125" s="34"/>
      <c r="M125" s="140" t="s">
        <v>79</v>
      </c>
      <c r="N125" s="141" t="s">
        <v>51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1195</v>
      </c>
      <c r="AT125" s="144" t="s">
        <v>149</v>
      </c>
      <c r="AU125" s="144" t="s">
        <v>88</v>
      </c>
      <c r="AY125" s="18" t="s">
        <v>147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88</v>
      </c>
      <c r="BK125" s="145">
        <f>ROUND(I125*H125,2)</f>
        <v>0</v>
      </c>
      <c r="BL125" s="18" t="s">
        <v>1195</v>
      </c>
      <c r="BM125" s="144" t="s">
        <v>393</v>
      </c>
    </row>
    <row r="126" spans="2:65" s="1" customFormat="1" ht="19.5">
      <c r="B126" s="34"/>
      <c r="D126" s="151" t="s">
        <v>1135</v>
      </c>
      <c r="F126" s="195" t="s">
        <v>1257</v>
      </c>
      <c r="I126" s="148"/>
      <c r="L126" s="34"/>
      <c r="M126" s="149"/>
      <c r="T126" s="55"/>
      <c r="AT126" s="18" t="s">
        <v>1135</v>
      </c>
      <c r="AU126" s="18" t="s">
        <v>88</v>
      </c>
    </row>
    <row r="127" spans="2:65" s="1" customFormat="1" ht="49.15" customHeight="1">
      <c r="B127" s="34"/>
      <c r="C127" s="133" t="s">
        <v>295</v>
      </c>
      <c r="D127" s="133" t="s">
        <v>149</v>
      </c>
      <c r="E127" s="134" t="s">
        <v>1258</v>
      </c>
      <c r="F127" s="135" t="s">
        <v>1259</v>
      </c>
      <c r="G127" s="136" t="s">
        <v>1194</v>
      </c>
      <c r="H127" s="137">
        <v>1</v>
      </c>
      <c r="I127" s="138"/>
      <c r="J127" s="139">
        <f>ROUND(I127*H127,2)</f>
        <v>0</v>
      </c>
      <c r="K127" s="135" t="s">
        <v>79</v>
      </c>
      <c r="L127" s="34"/>
      <c r="M127" s="140" t="s">
        <v>79</v>
      </c>
      <c r="N127" s="141" t="s">
        <v>51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1195</v>
      </c>
      <c r="AT127" s="144" t="s">
        <v>149</v>
      </c>
      <c r="AU127" s="144" t="s">
        <v>88</v>
      </c>
      <c r="AY127" s="18" t="s">
        <v>147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88</v>
      </c>
      <c r="BK127" s="145">
        <f>ROUND(I127*H127,2)</f>
        <v>0</v>
      </c>
      <c r="BL127" s="18" t="s">
        <v>1195</v>
      </c>
      <c r="BM127" s="144" t="s">
        <v>406</v>
      </c>
    </row>
    <row r="128" spans="2:65" s="1" customFormat="1" ht="19.5">
      <c r="B128" s="34"/>
      <c r="D128" s="151" t="s">
        <v>1135</v>
      </c>
      <c r="F128" s="195" t="s">
        <v>1260</v>
      </c>
      <c r="I128" s="148"/>
      <c r="L128" s="34"/>
      <c r="M128" s="149"/>
      <c r="T128" s="55"/>
      <c r="AT128" s="18" t="s">
        <v>1135</v>
      </c>
      <c r="AU128" s="18" t="s">
        <v>88</v>
      </c>
    </row>
    <row r="129" spans="2:65" s="11" customFormat="1" ht="25.9" customHeight="1">
      <c r="B129" s="121"/>
      <c r="D129" s="122" t="s">
        <v>80</v>
      </c>
      <c r="E129" s="123" t="s">
        <v>1261</v>
      </c>
      <c r="F129" s="123" t="s">
        <v>1262</v>
      </c>
      <c r="I129" s="124"/>
      <c r="J129" s="125">
        <f>BK129</f>
        <v>0</v>
      </c>
      <c r="L129" s="121"/>
      <c r="M129" s="126"/>
      <c r="P129" s="127">
        <f>SUM(P130:P133)</f>
        <v>0</v>
      </c>
      <c r="R129" s="127">
        <f>SUM(R130:R133)</f>
        <v>0</v>
      </c>
      <c r="T129" s="128">
        <f>SUM(T130:T133)</f>
        <v>0</v>
      </c>
      <c r="AR129" s="122" t="s">
        <v>180</v>
      </c>
      <c r="AT129" s="129" t="s">
        <v>80</v>
      </c>
      <c r="AU129" s="129" t="s">
        <v>81</v>
      </c>
      <c r="AY129" s="122" t="s">
        <v>147</v>
      </c>
      <c r="BK129" s="130">
        <f>SUM(BK130:BK133)</f>
        <v>0</v>
      </c>
    </row>
    <row r="130" spans="2:65" s="1" customFormat="1" ht="66.75" customHeight="1">
      <c r="B130" s="34"/>
      <c r="C130" s="133" t="s">
        <v>7</v>
      </c>
      <c r="D130" s="133" t="s">
        <v>149</v>
      </c>
      <c r="E130" s="134" t="s">
        <v>1263</v>
      </c>
      <c r="F130" s="135" t="s">
        <v>1264</v>
      </c>
      <c r="G130" s="136" t="s">
        <v>1194</v>
      </c>
      <c r="H130" s="137">
        <v>1</v>
      </c>
      <c r="I130" s="138"/>
      <c r="J130" s="139">
        <f>ROUND(I130*H130,2)</f>
        <v>0</v>
      </c>
      <c r="K130" s="135" t="s">
        <v>79</v>
      </c>
      <c r="L130" s="34"/>
      <c r="M130" s="140" t="s">
        <v>79</v>
      </c>
      <c r="N130" s="141" t="s">
        <v>51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1195</v>
      </c>
      <c r="AT130" s="144" t="s">
        <v>149</v>
      </c>
      <c r="AU130" s="144" t="s">
        <v>88</v>
      </c>
      <c r="AY130" s="18" t="s">
        <v>147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88</v>
      </c>
      <c r="BK130" s="145">
        <f>ROUND(I130*H130,2)</f>
        <v>0</v>
      </c>
      <c r="BL130" s="18" t="s">
        <v>1195</v>
      </c>
      <c r="BM130" s="144" t="s">
        <v>418</v>
      </c>
    </row>
    <row r="131" spans="2:65" s="1" customFormat="1" ht="29.25">
      <c r="B131" s="34"/>
      <c r="D131" s="151" t="s">
        <v>1135</v>
      </c>
      <c r="F131" s="195" t="s">
        <v>1265</v>
      </c>
      <c r="I131" s="148"/>
      <c r="L131" s="34"/>
      <c r="M131" s="149"/>
      <c r="T131" s="55"/>
      <c r="AT131" s="18" t="s">
        <v>1135</v>
      </c>
      <c r="AU131" s="18" t="s">
        <v>88</v>
      </c>
    </row>
    <row r="132" spans="2:65" s="1" customFormat="1" ht="16.5" customHeight="1">
      <c r="B132" s="34"/>
      <c r="C132" s="133" t="s">
        <v>305</v>
      </c>
      <c r="D132" s="133" t="s">
        <v>149</v>
      </c>
      <c r="E132" s="134" t="s">
        <v>1266</v>
      </c>
      <c r="F132" s="135" t="s">
        <v>1267</v>
      </c>
      <c r="G132" s="136" t="s">
        <v>1194</v>
      </c>
      <c r="H132" s="137">
        <v>1</v>
      </c>
      <c r="I132" s="138"/>
      <c r="J132" s="139">
        <f>ROUND(I132*H132,2)</f>
        <v>0</v>
      </c>
      <c r="K132" s="135" t="s">
        <v>79</v>
      </c>
      <c r="L132" s="34"/>
      <c r="M132" s="140" t="s">
        <v>79</v>
      </c>
      <c r="N132" s="141" t="s">
        <v>51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1195</v>
      </c>
      <c r="AT132" s="144" t="s">
        <v>149</v>
      </c>
      <c r="AU132" s="144" t="s">
        <v>88</v>
      </c>
      <c r="AY132" s="18" t="s">
        <v>147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88</v>
      </c>
      <c r="BK132" s="145">
        <f>ROUND(I132*H132,2)</f>
        <v>0</v>
      </c>
      <c r="BL132" s="18" t="s">
        <v>1195</v>
      </c>
      <c r="BM132" s="144" t="s">
        <v>430</v>
      </c>
    </row>
    <row r="133" spans="2:65" s="1" customFormat="1" ht="29.25">
      <c r="B133" s="34"/>
      <c r="D133" s="151" t="s">
        <v>1135</v>
      </c>
      <c r="F133" s="195" t="s">
        <v>1268</v>
      </c>
      <c r="I133" s="148"/>
      <c r="L133" s="34"/>
      <c r="M133" s="149"/>
      <c r="T133" s="55"/>
      <c r="AT133" s="18" t="s">
        <v>1135</v>
      </c>
      <c r="AU133" s="18" t="s">
        <v>88</v>
      </c>
    </row>
    <row r="134" spans="2:65" s="11" customFormat="1" ht="25.9" customHeight="1">
      <c r="B134" s="121"/>
      <c r="D134" s="122" t="s">
        <v>80</v>
      </c>
      <c r="E134" s="123" t="s">
        <v>1269</v>
      </c>
      <c r="F134" s="123" t="s">
        <v>1270</v>
      </c>
      <c r="I134" s="124"/>
      <c r="J134" s="125">
        <f>BK134</f>
        <v>0</v>
      </c>
      <c r="L134" s="121"/>
      <c r="M134" s="126"/>
      <c r="P134" s="127">
        <f>SUM(P135:P141)</f>
        <v>0</v>
      </c>
      <c r="R134" s="127">
        <f>SUM(R135:R141)</f>
        <v>0</v>
      </c>
      <c r="T134" s="128">
        <f>SUM(T135:T141)</f>
        <v>0</v>
      </c>
      <c r="AR134" s="122" t="s">
        <v>154</v>
      </c>
      <c r="AT134" s="129" t="s">
        <v>80</v>
      </c>
      <c r="AU134" s="129" t="s">
        <v>81</v>
      </c>
      <c r="AY134" s="122" t="s">
        <v>147</v>
      </c>
      <c r="BK134" s="130">
        <f>SUM(BK135:BK141)</f>
        <v>0</v>
      </c>
    </row>
    <row r="135" spans="2:65" s="1" customFormat="1" ht="49.15" customHeight="1">
      <c r="B135" s="34"/>
      <c r="C135" s="133" t="s">
        <v>311</v>
      </c>
      <c r="D135" s="133" t="s">
        <v>149</v>
      </c>
      <c r="E135" s="134" t="s">
        <v>1271</v>
      </c>
      <c r="F135" s="135" t="s">
        <v>1272</v>
      </c>
      <c r="G135" s="136" t="s">
        <v>1194</v>
      </c>
      <c r="H135" s="137">
        <v>1</v>
      </c>
      <c r="I135" s="138"/>
      <c r="J135" s="139">
        <f>ROUND(I135*H135,2)</f>
        <v>0</v>
      </c>
      <c r="K135" s="135" t="s">
        <v>79</v>
      </c>
      <c r="L135" s="34"/>
      <c r="M135" s="140" t="s">
        <v>79</v>
      </c>
      <c r="N135" s="141" t="s">
        <v>51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1273</v>
      </c>
      <c r="AT135" s="144" t="s">
        <v>149</v>
      </c>
      <c r="AU135" s="144" t="s">
        <v>88</v>
      </c>
      <c r="AY135" s="18" t="s">
        <v>147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88</v>
      </c>
      <c r="BK135" s="145">
        <f>ROUND(I135*H135,2)</f>
        <v>0</v>
      </c>
      <c r="BL135" s="18" t="s">
        <v>1273</v>
      </c>
      <c r="BM135" s="144" t="s">
        <v>476</v>
      </c>
    </row>
    <row r="136" spans="2:65" s="1" customFormat="1" ht="29.25">
      <c r="B136" s="34"/>
      <c r="D136" s="151" t="s">
        <v>1135</v>
      </c>
      <c r="F136" s="195" t="s">
        <v>1274</v>
      </c>
      <c r="I136" s="148"/>
      <c r="L136" s="34"/>
      <c r="M136" s="149"/>
      <c r="T136" s="55"/>
      <c r="AT136" s="18" t="s">
        <v>1135</v>
      </c>
      <c r="AU136" s="18" t="s">
        <v>88</v>
      </c>
    </row>
    <row r="137" spans="2:65" s="1" customFormat="1" ht="66.75" customHeight="1">
      <c r="B137" s="34"/>
      <c r="C137" s="133" t="s">
        <v>316</v>
      </c>
      <c r="D137" s="133" t="s">
        <v>149</v>
      </c>
      <c r="E137" s="134" t="s">
        <v>1275</v>
      </c>
      <c r="F137" s="135" t="s">
        <v>1276</v>
      </c>
      <c r="G137" s="136" t="s">
        <v>1194</v>
      </c>
      <c r="H137" s="137">
        <v>1</v>
      </c>
      <c r="I137" s="138"/>
      <c r="J137" s="139">
        <f>ROUND(I137*H137,2)</f>
        <v>0</v>
      </c>
      <c r="K137" s="135" t="s">
        <v>79</v>
      </c>
      <c r="L137" s="34"/>
      <c r="M137" s="140" t="s">
        <v>79</v>
      </c>
      <c r="N137" s="141" t="s">
        <v>51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1273</v>
      </c>
      <c r="AT137" s="144" t="s">
        <v>149</v>
      </c>
      <c r="AU137" s="144" t="s">
        <v>88</v>
      </c>
      <c r="AY137" s="18" t="s">
        <v>147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88</v>
      </c>
      <c r="BK137" s="145">
        <f>ROUND(I137*H137,2)</f>
        <v>0</v>
      </c>
      <c r="BL137" s="18" t="s">
        <v>1273</v>
      </c>
      <c r="BM137" s="144" t="s">
        <v>486</v>
      </c>
    </row>
    <row r="138" spans="2:65" s="1" customFormat="1" ht="78" customHeight="1">
      <c r="B138" s="34"/>
      <c r="C138" s="133" t="s">
        <v>325</v>
      </c>
      <c r="D138" s="133" t="s">
        <v>149</v>
      </c>
      <c r="E138" s="134" t="s">
        <v>1277</v>
      </c>
      <c r="F138" s="135" t="s">
        <v>1278</v>
      </c>
      <c r="G138" s="136" t="s">
        <v>1194</v>
      </c>
      <c r="H138" s="137">
        <v>1</v>
      </c>
      <c r="I138" s="138"/>
      <c r="J138" s="139">
        <f>ROUND(I138*H138,2)</f>
        <v>0</v>
      </c>
      <c r="K138" s="135" t="s">
        <v>79</v>
      </c>
      <c r="L138" s="34"/>
      <c r="M138" s="140" t="s">
        <v>79</v>
      </c>
      <c r="N138" s="141" t="s">
        <v>51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1273</v>
      </c>
      <c r="AT138" s="144" t="s">
        <v>149</v>
      </c>
      <c r="AU138" s="144" t="s">
        <v>88</v>
      </c>
      <c r="AY138" s="18" t="s">
        <v>147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88</v>
      </c>
      <c r="BK138" s="145">
        <f>ROUND(I138*H138,2)</f>
        <v>0</v>
      </c>
      <c r="BL138" s="18" t="s">
        <v>1273</v>
      </c>
      <c r="BM138" s="144" t="s">
        <v>496</v>
      </c>
    </row>
    <row r="139" spans="2:65" s="1" customFormat="1" ht="29.25">
      <c r="B139" s="34"/>
      <c r="D139" s="151" t="s">
        <v>1135</v>
      </c>
      <c r="F139" s="195" t="s">
        <v>1279</v>
      </c>
      <c r="I139" s="148"/>
      <c r="L139" s="34"/>
      <c r="M139" s="149"/>
      <c r="T139" s="55"/>
      <c r="AT139" s="18" t="s">
        <v>1135</v>
      </c>
      <c r="AU139" s="18" t="s">
        <v>88</v>
      </c>
    </row>
    <row r="140" spans="2:65" s="1" customFormat="1" ht="33" customHeight="1">
      <c r="B140" s="34"/>
      <c r="C140" s="133" t="s">
        <v>330</v>
      </c>
      <c r="D140" s="133" t="s">
        <v>149</v>
      </c>
      <c r="E140" s="134" t="s">
        <v>1280</v>
      </c>
      <c r="F140" s="135" t="s">
        <v>1281</v>
      </c>
      <c r="G140" s="136" t="s">
        <v>1194</v>
      </c>
      <c r="H140" s="137">
        <v>1</v>
      </c>
      <c r="I140" s="138"/>
      <c r="J140" s="139">
        <f>ROUND(I140*H140,2)</f>
        <v>0</v>
      </c>
      <c r="K140" s="135" t="s">
        <v>79</v>
      </c>
      <c r="L140" s="34"/>
      <c r="M140" s="140" t="s">
        <v>79</v>
      </c>
      <c r="N140" s="141" t="s">
        <v>51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1273</v>
      </c>
      <c r="AT140" s="144" t="s">
        <v>149</v>
      </c>
      <c r="AU140" s="144" t="s">
        <v>88</v>
      </c>
      <c r="AY140" s="18" t="s">
        <v>147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88</v>
      </c>
      <c r="BK140" s="145">
        <f>ROUND(I140*H140,2)</f>
        <v>0</v>
      </c>
      <c r="BL140" s="18" t="s">
        <v>1273</v>
      </c>
      <c r="BM140" s="144" t="s">
        <v>505</v>
      </c>
    </row>
    <row r="141" spans="2:65" s="1" customFormat="1" ht="24.2" customHeight="1">
      <c r="B141" s="34"/>
      <c r="C141" s="133" t="s">
        <v>335</v>
      </c>
      <c r="D141" s="133" t="s">
        <v>149</v>
      </c>
      <c r="E141" s="134" t="s">
        <v>1282</v>
      </c>
      <c r="F141" s="135" t="s">
        <v>1283</v>
      </c>
      <c r="G141" s="136" t="s">
        <v>1194</v>
      </c>
      <c r="H141" s="137">
        <v>1</v>
      </c>
      <c r="I141" s="138"/>
      <c r="J141" s="139">
        <f>ROUND(I141*H141,2)</f>
        <v>0</v>
      </c>
      <c r="K141" s="135" t="s">
        <v>79</v>
      </c>
      <c r="L141" s="34"/>
      <c r="M141" s="196" t="s">
        <v>79</v>
      </c>
      <c r="N141" s="197" t="s">
        <v>51</v>
      </c>
      <c r="O141" s="189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AR141" s="144" t="s">
        <v>1273</v>
      </c>
      <c r="AT141" s="144" t="s">
        <v>149</v>
      </c>
      <c r="AU141" s="144" t="s">
        <v>88</v>
      </c>
      <c r="AY141" s="18" t="s">
        <v>147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88</v>
      </c>
      <c r="BK141" s="145">
        <f>ROUND(I141*H141,2)</f>
        <v>0</v>
      </c>
      <c r="BL141" s="18" t="s">
        <v>1273</v>
      </c>
      <c r="BM141" s="144" t="s">
        <v>1284</v>
      </c>
    </row>
    <row r="142" spans="2:65" s="1" customFormat="1" ht="6.95" customHeight="1"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34"/>
    </row>
  </sheetData>
  <sheetProtection algorithmName="SHA-512" hashValue="Pr3Ecp9jjWdX4o0kLNoe3kdCvpCnj2BBkCdFVv2QPOZ7NYQyvTBBwHtqFF6UK8x55JOLiMF+51ul3eiNk3k/kQ==" saltValue="XZEEcUDAolUJx4KrOlgH28biSbmmPWTJWfqonPlVVimvOx+n95vy7SqQUOFnhIVfQFi+PCROsXNWQkqnWk7wng==" spinCount="100000" sheet="1" objects="1" scenarios="1" formatColumns="0" formatRows="0" autoFilter="0"/>
  <autoFilter ref="C85:K141" xr:uid="{00000000-0009-0000-0000-000007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H25"/>
  <sheetViews>
    <sheetView showGridLines="0" workbookViewId="0"/>
  </sheetViews>
  <sheetFormatPr defaultRowHeight="16.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1285</v>
      </c>
      <c r="H4" s="21"/>
    </row>
    <row r="5" spans="2:8" ht="12" customHeight="1">
      <c r="B5" s="21"/>
      <c r="C5" s="25" t="s">
        <v>13</v>
      </c>
      <c r="D5" s="323" t="s">
        <v>14</v>
      </c>
      <c r="E5" s="319"/>
      <c r="F5" s="319"/>
      <c r="H5" s="21"/>
    </row>
    <row r="6" spans="2:8" ht="36.950000000000003" customHeight="1">
      <c r="B6" s="21"/>
      <c r="C6" s="27" t="s">
        <v>16</v>
      </c>
      <c r="D6" s="320" t="s">
        <v>17</v>
      </c>
      <c r="E6" s="319"/>
      <c r="F6" s="319"/>
      <c r="H6" s="21"/>
    </row>
    <row r="7" spans="2:8" ht="16.5" customHeight="1">
      <c r="B7" s="21"/>
      <c r="C7" s="28" t="s">
        <v>24</v>
      </c>
      <c r="D7" s="51" t="str">
        <f>'Rekapitulace stavby'!AN8</f>
        <v>25. 9. 2024</v>
      </c>
      <c r="H7" s="21"/>
    </row>
    <row r="8" spans="2:8" s="1" customFormat="1" ht="10.9" customHeight="1">
      <c r="B8" s="34"/>
      <c r="H8" s="34"/>
    </row>
    <row r="9" spans="2:8" s="10" customFormat="1" ht="29.25" customHeight="1">
      <c r="B9" s="113"/>
      <c r="C9" s="114" t="s">
        <v>61</v>
      </c>
      <c r="D9" s="115" t="s">
        <v>62</v>
      </c>
      <c r="E9" s="115" t="s">
        <v>134</v>
      </c>
      <c r="F9" s="116" t="s">
        <v>1286</v>
      </c>
      <c r="H9" s="113"/>
    </row>
    <row r="10" spans="2:8" s="1" customFormat="1" ht="26.45" customHeight="1">
      <c r="B10" s="34"/>
      <c r="C10" s="200" t="s">
        <v>1287</v>
      </c>
      <c r="D10" s="200" t="s">
        <v>103</v>
      </c>
      <c r="H10" s="34"/>
    </row>
    <row r="11" spans="2:8" s="1" customFormat="1" ht="16.899999999999999" customHeight="1">
      <c r="B11" s="34"/>
      <c r="C11" s="201" t="s">
        <v>1059</v>
      </c>
      <c r="D11" s="202" t="s">
        <v>1060</v>
      </c>
      <c r="E11" s="203" t="s">
        <v>79</v>
      </c>
      <c r="F11" s="204">
        <v>4.8079999999999998</v>
      </c>
      <c r="H11" s="34"/>
    </row>
    <row r="12" spans="2:8" s="1" customFormat="1" ht="16.899999999999999" customHeight="1">
      <c r="B12" s="34"/>
      <c r="C12" s="205" t="s">
        <v>79</v>
      </c>
      <c r="D12" s="205" t="s">
        <v>1070</v>
      </c>
      <c r="E12" s="18" t="s">
        <v>79</v>
      </c>
      <c r="F12" s="206">
        <v>4.5599999999999996</v>
      </c>
      <c r="H12" s="34"/>
    </row>
    <row r="13" spans="2:8" s="1" customFormat="1" ht="16.899999999999999" customHeight="1">
      <c r="B13" s="34"/>
      <c r="C13" s="205" t="s">
        <v>79</v>
      </c>
      <c r="D13" s="205" t="s">
        <v>1071</v>
      </c>
      <c r="E13" s="18" t="s">
        <v>79</v>
      </c>
      <c r="F13" s="206">
        <v>0.12</v>
      </c>
      <c r="H13" s="34"/>
    </row>
    <row r="14" spans="2:8" s="1" customFormat="1" ht="16.899999999999999" customHeight="1">
      <c r="B14" s="34"/>
      <c r="C14" s="205" t="s">
        <v>79</v>
      </c>
      <c r="D14" s="205" t="s">
        <v>1072</v>
      </c>
      <c r="E14" s="18" t="s">
        <v>79</v>
      </c>
      <c r="F14" s="206">
        <v>0.128</v>
      </c>
      <c r="H14" s="34"/>
    </row>
    <row r="15" spans="2:8" s="1" customFormat="1" ht="16.899999999999999" customHeight="1">
      <c r="B15" s="34"/>
      <c r="C15" s="205" t="s">
        <v>79</v>
      </c>
      <c r="D15" s="205" t="s">
        <v>235</v>
      </c>
      <c r="E15" s="18" t="s">
        <v>79</v>
      </c>
      <c r="F15" s="206">
        <v>4.8079999999999998</v>
      </c>
      <c r="H15" s="34"/>
    </row>
    <row r="16" spans="2:8" s="1" customFormat="1" ht="16.899999999999999" customHeight="1">
      <c r="B16" s="34"/>
      <c r="C16" s="207" t="s">
        <v>1288</v>
      </c>
      <c r="H16" s="34"/>
    </row>
    <row r="17" spans="2:8" s="1" customFormat="1" ht="16.899999999999999" customHeight="1">
      <c r="B17" s="34"/>
      <c r="C17" s="205" t="s">
        <v>1063</v>
      </c>
      <c r="D17" s="205" t="s">
        <v>1064</v>
      </c>
      <c r="E17" s="18" t="s">
        <v>198</v>
      </c>
      <c r="F17" s="206">
        <v>4.8079999999999998</v>
      </c>
      <c r="H17" s="34"/>
    </row>
    <row r="18" spans="2:8" s="1" customFormat="1" ht="22.5">
      <c r="B18" s="34"/>
      <c r="C18" s="205" t="s">
        <v>226</v>
      </c>
      <c r="D18" s="205" t="s">
        <v>227</v>
      </c>
      <c r="E18" s="18" t="s">
        <v>198</v>
      </c>
      <c r="F18" s="206">
        <v>4.8079999999999998</v>
      </c>
      <c r="H18" s="34"/>
    </row>
    <row r="19" spans="2:8" s="1" customFormat="1" ht="22.5">
      <c r="B19" s="34"/>
      <c r="C19" s="205" t="s">
        <v>237</v>
      </c>
      <c r="D19" s="205" t="s">
        <v>238</v>
      </c>
      <c r="E19" s="18" t="s">
        <v>198</v>
      </c>
      <c r="F19" s="206">
        <v>4.8079999999999998</v>
      </c>
      <c r="H19" s="34"/>
    </row>
    <row r="20" spans="2:8" s="1" customFormat="1" ht="22.5">
      <c r="B20" s="34"/>
      <c r="C20" s="205" t="s">
        <v>245</v>
      </c>
      <c r="D20" s="205" t="s">
        <v>246</v>
      </c>
      <c r="E20" s="18" t="s">
        <v>198</v>
      </c>
      <c r="F20" s="206">
        <v>96.16</v>
      </c>
      <c r="H20" s="34"/>
    </row>
    <row r="21" spans="2:8" s="1" customFormat="1" ht="16.899999999999999" customHeight="1">
      <c r="B21" s="34"/>
      <c r="C21" s="205" t="s">
        <v>252</v>
      </c>
      <c r="D21" s="205" t="s">
        <v>253</v>
      </c>
      <c r="E21" s="18" t="s">
        <v>198</v>
      </c>
      <c r="F21" s="206">
        <v>4.8079999999999998</v>
      </c>
      <c r="H21" s="34"/>
    </row>
    <row r="22" spans="2:8" s="1" customFormat="1" ht="22.5">
      <c r="B22" s="34"/>
      <c r="C22" s="205" t="s">
        <v>258</v>
      </c>
      <c r="D22" s="205" t="s">
        <v>259</v>
      </c>
      <c r="E22" s="18" t="s">
        <v>260</v>
      </c>
      <c r="F22" s="206">
        <v>9.6159999999999997</v>
      </c>
      <c r="H22" s="34"/>
    </row>
    <row r="23" spans="2:8" s="1" customFormat="1" ht="16.899999999999999" customHeight="1">
      <c r="B23" s="34"/>
      <c r="C23" s="205" t="s">
        <v>348</v>
      </c>
      <c r="D23" s="205" t="s">
        <v>349</v>
      </c>
      <c r="E23" s="18" t="s">
        <v>198</v>
      </c>
      <c r="F23" s="206">
        <v>4.8079999999999998</v>
      </c>
      <c r="H23" s="34"/>
    </row>
    <row r="24" spans="2:8" s="1" customFormat="1" ht="7.35" customHeight="1">
      <c r="B24" s="43"/>
      <c r="C24" s="44"/>
      <c r="D24" s="44"/>
      <c r="E24" s="44"/>
      <c r="F24" s="44"/>
      <c r="G24" s="44"/>
      <c r="H24" s="34"/>
    </row>
    <row r="25" spans="2:8" s="1" customFormat="1" ht="11.25"/>
  </sheetData>
  <sheetProtection algorithmName="SHA-512" hashValue="Q2wGWxvz1ScMwqjfY0J9d4vrwgrSTS8J/xrfIWsGYPumE60yQoSestJ5/xbP0grDEnfzmOv/bYY4zu4F7FzK9w==" saltValue="MqnBhB0N54o/BhXFZJufrcRGAh8IinrMlwEzRgHw97RJa6t9iWBZNomAgAlo/7PVt2R3kaMP3ypPyqYhVceiMg==" spinCount="100000" sheet="1" objects="1" scenarios="1" formatColumns="0" formatRows="0"/>
  <mergeCells count="2">
    <mergeCell ref="D5:F5"/>
    <mergeCell ref="D6:F6"/>
  </mergeCells>
  <pageMargins left="0.39370078740157483" right="0.39370078740157483" top="0.39370078740157483" bottom="0.39370078740157483" header="0" footer="0"/>
  <pageSetup paperSize="9" scale="89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01.1 - Komunikace</vt:lpstr>
      <vt:lpstr>01.2 - Opěrná zídka</vt:lpstr>
      <vt:lpstr>01.3 - Ochrana inženýrský...</vt:lpstr>
      <vt:lpstr>01.4 - Základy pro vybavení</vt:lpstr>
      <vt:lpstr>02 - Veřejné osvětlení, s...</vt:lpstr>
      <vt:lpstr>03 - Vybavení zastávky, m...</vt:lpstr>
      <vt:lpstr>VORN - Vedlejší a ostatní...</vt:lpstr>
      <vt:lpstr>Seznam figur</vt:lpstr>
      <vt:lpstr>Pokyny pro vyplnění</vt:lpstr>
      <vt:lpstr>'01.1 - Komunikace'!Názvy_tisku</vt:lpstr>
      <vt:lpstr>'01.2 - Opěrná zídka'!Názvy_tisku</vt:lpstr>
      <vt:lpstr>'01.3 - Ochrana inženýrský...'!Názvy_tisku</vt:lpstr>
      <vt:lpstr>'01.4 - Základy pro vybavení'!Názvy_tisku</vt:lpstr>
      <vt:lpstr>'02 - Veřejné osvětlení, s...'!Názvy_tisku</vt:lpstr>
      <vt:lpstr>'03 - Vybavení zastávky, m...'!Názvy_tisku</vt:lpstr>
      <vt:lpstr>'Rekapitulace stavby'!Názvy_tisku</vt:lpstr>
      <vt:lpstr>'Seznam figur'!Názvy_tisku</vt:lpstr>
      <vt:lpstr>'VORN - Vedlejší a ostatní...'!Názvy_tisku</vt:lpstr>
      <vt:lpstr>'01.1 - Komunikace'!Oblast_tisku</vt:lpstr>
      <vt:lpstr>'01.2 - Opěrná zídka'!Oblast_tisku</vt:lpstr>
      <vt:lpstr>'01.3 - Ochrana inženýrský...'!Oblast_tisku</vt:lpstr>
      <vt:lpstr>'01.4 - Základy pro vybavení'!Oblast_tisku</vt:lpstr>
      <vt:lpstr>'02 - Veřejné osvětlení, s...'!Oblast_tisku</vt:lpstr>
      <vt:lpstr>'03 - Vybavení zastávky, m...'!Oblast_tisku</vt:lpstr>
      <vt:lpstr>'Pokyny pro vyplnění'!Oblast_tisku</vt:lpstr>
      <vt:lpstr>'Rekapitulace stavby'!Oblast_tisku</vt:lpstr>
      <vt:lpstr>'Seznam figur'!Oblast_tisku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Příhoda - STORING spol. s r.o.</dc:creator>
  <cp:lastModifiedBy>Ing. František Příhoda - STORING spol. s r.o.</cp:lastModifiedBy>
  <dcterms:created xsi:type="dcterms:W3CDTF">2024-10-14T11:30:52Z</dcterms:created>
  <dcterms:modified xsi:type="dcterms:W3CDTF">2024-10-14T11:32:38Z</dcterms:modified>
</cp:coreProperties>
</file>